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PS 01 - Strojně technolog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'PS 01 - Strojně technolog...'!$C$87:$K$290</definedName>
    <definedName name="_xlnm.Print_Area" localSheetId="1">'PS 01 - Strojně technolog...'!$C$4:$J$39,'PS 01 - Strojně technolog...'!$C$45:$J$69,'PS 01 - Strojně technolog...'!$C$75:$K$290</definedName>
    <definedName name="_xlnm.Print_Titles" localSheetId="1">'PS 01 - Strojně technolog...'!$87:$87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21"/>
  <c r="BH121"/>
  <c r="BG121"/>
  <c r="BF121"/>
  <c r="T121"/>
  <c r="R121"/>
  <c r="P121"/>
  <c r="BI118"/>
  <c r="BH118"/>
  <c r="BG118"/>
  <c r="BF118"/>
  <c r="T118"/>
  <c r="R118"/>
  <c r="P118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55"/>
  <c r="J17"/>
  <c r="J12"/>
  <c r="J52"/>
  <c r="E7"/>
  <c r="E78"/>
  <c i="1" r="L50"/>
  <c r="AM50"/>
  <c r="AM49"/>
  <c r="L49"/>
  <c r="AM47"/>
  <c r="L47"/>
  <c r="L45"/>
  <c r="L44"/>
  <c i="2" r="BK178"/>
  <c r="BK226"/>
  <c r="J244"/>
  <c r="J242"/>
  <c r="J289"/>
  <c r="J184"/>
  <c r="J286"/>
  <c r="J136"/>
  <c r="BK172"/>
  <c r="BK199"/>
  <c r="J273"/>
  <c r="BK114"/>
  <c r="BK181"/>
  <c r="BK155"/>
  <c r="BK212"/>
  <c r="BK254"/>
  <c r="BK173"/>
  <c r="J141"/>
  <c r="BK190"/>
  <c r="BK218"/>
  <c r="BK256"/>
  <c r="J114"/>
  <c r="J228"/>
  <c r="J260"/>
  <c r="BK191"/>
  <c r="BK165"/>
  <c r="J98"/>
  <c r="BK139"/>
  <c r="J207"/>
  <c r="BK279"/>
  <c r="BK153"/>
  <c r="BK276"/>
  <c r="BK91"/>
  <c r="BK290"/>
  <c r="BK236"/>
  <c r="J212"/>
  <c r="BK95"/>
  <c r="BK215"/>
  <c r="J259"/>
  <c r="BK232"/>
  <c r="J270"/>
  <c r="J195"/>
  <c r="BK289"/>
  <c r="BK158"/>
  <c r="J217"/>
  <c r="J252"/>
  <c r="J262"/>
  <c r="BK250"/>
  <c r="BK105"/>
  <c r="J132"/>
  <c r="J121"/>
  <c r="J153"/>
  <c r="J187"/>
  <c r="J122"/>
  <c r="J227"/>
  <c r="J130"/>
  <c r="BK281"/>
  <c r="J276"/>
  <c r="BK102"/>
  <c r="BK262"/>
  <c r="J145"/>
  <c r="J148"/>
  <c r="BK264"/>
  <c r="BK148"/>
  <c r="BK210"/>
  <c r="J234"/>
  <c r="BK238"/>
  <c r="BK227"/>
  <c r="BK228"/>
  <c r="BK141"/>
  <c r="J223"/>
  <c r="BK108"/>
  <c r="J250"/>
  <c r="J189"/>
  <c r="J178"/>
  <c r="J191"/>
  <c r="J190"/>
  <c r="J229"/>
  <c r="J258"/>
  <c r="J220"/>
  <c r="J248"/>
  <c r="BK184"/>
  <c r="J105"/>
  <c r="J215"/>
  <c r="J290"/>
  <c r="J202"/>
  <c r="J236"/>
  <c r="BK242"/>
  <c r="J232"/>
  <c r="BK136"/>
  <c r="BK220"/>
  <c r="J225"/>
  <c r="J152"/>
  <c r="BK177"/>
  <c r="J281"/>
  <c r="BK145"/>
  <c r="J206"/>
  <c r="BK270"/>
  <c r="BK252"/>
  <c r="BK266"/>
  <c r="BK149"/>
  <c r="BK198"/>
  <c r="BK217"/>
  <c r="J256"/>
  <c r="J199"/>
  <c r="J125"/>
  <c r="BK195"/>
  <c r="BK211"/>
  <c r="BK132"/>
  <c r="J238"/>
  <c r="BK134"/>
  <c r="BK273"/>
  <c r="BK219"/>
  <c r="BK98"/>
  <c r="BK111"/>
  <c r="J161"/>
  <c r="BK258"/>
  <c r="J279"/>
  <c r="J169"/>
  <c r="BK216"/>
  <c r="BK260"/>
  <c r="J117"/>
  <c r="BK287"/>
  <c r="BK169"/>
  <c r="J194"/>
  <c r="J108"/>
  <c r="J102"/>
  <c r="J264"/>
  <c r="BK202"/>
  <c r="BK203"/>
  <c r="BK206"/>
  <c r="BK246"/>
  <c r="J91"/>
  <c r="BK268"/>
  <c r="J216"/>
  <c r="J168"/>
  <c r="J224"/>
  <c r="BK286"/>
  <c r="J139"/>
  <c r="BK229"/>
  <c r="J268"/>
  <c r="BK161"/>
  <c r="J246"/>
  <c r="J240"/>
  <c r="J172"/>
  <c r="BK194"/>
  <c r="J203"/>
  <c r="J198"/>
  <c r="J111"/>
  <c r="BK224"/>
  <c r="J210"/>
  <c r="J254"/>
  <c r="BK118"/>
  <c r="J158"/>
  <c r="J226"/>
  <c r="BK122"/>
  <c r="J177"/>
  <c r="J211"/>
  <c r="J134"/>
  <c r="BK93"/>
  <c r="BK225"/>
  <c r="BK168"/>
  <c r="BK207"/>
  <c r="BK128"/>
  <c r="BK283"/>
  <c r="J149"/>
  <c r="BK259"/>
  <c r="BK234"/>
  <c r="BK164"/>
  <c r="BK187"/>
  <c r="BK244"/>
  <c r="BK152"/>
  <c r="J219"/>
  <c r="J95"/>
  <c r="BK223"/>
  <c r="BK189"/>
  <c r="J283"/>
  <c i="1" r="AS54"/>
  <c i="2" r="BK143"/>
  <c r="BK240"/>
  <c r="BK125"/>
  <c r="J128"/>
  <c r="J181"/>
  <c r="J118"/>
  <c r="J155"/>
  <c r="J165"/>
  <c r="BK230"/>
  <c r="BK117"/>
  <c r="J143"/>
  <c r="BK130"/>
  <c r="J93"/>
  <c r="J164"/>
  <c r="J287"/>
  <c r="J173"/>
  <c r="J218"/>
  <c r="BK121"/>
  <c r="J266"/>
  <c r="BK248"/>
  <c r="J230"/>
  <c l="1" r="P90"/>
  <c r="P89"/>
  <c r="P101"/>
  <c r="BK90"/>
  <c r="J90"/>
  <c r="J61"/>
  <c r="T101"/>
  <c r="R90"/>
  <c r="R89"/>
  <c r="R127"/>
  <c r="R101"/>
  <c r="BK160"/>
  <c r="J160"/>
  <c r="J65"/>
  <c r="BK127"/>
  <c r="J127"/>
  <c r="J64"/>
  <c r="P160"/>
  <c r="BK176"/>
  <c r="J176"/>
  <c r="J67"/>
  <c r="T176"/>
  <c r="T175"/>
  <c r="R176"/>
  <c r="R175"/>
  <c r="T90"/>
  <c r="T89"/>
  <c r="P127"/>
  <c r="T160"/>
  <c r="P285"/>
  <c r="P176"/>
  <c r="P175"/>
  <c r="R285"/>
  <c r="BK101"/>
  <c r="J101"/>
  <c r="J63"/>
  <c r="T127"/>
  <c r="R160"/>
  <c r="BK285"/>
  <c r="J285"/>
  <c r="J68"/>
  <c r="T285"/>
  <c r="BE226"/>
  <c r="F85"/>
  <c r="BE121"/>
  <c r="BE128"/>
  <c r="BE152"/>
  <c r="BE158"/>
  <c r="BE181"/>
  <c r="BE207"/>
  <c r="BE224"/>
  <c r="BE240"/>
  <c r="J82"/>
  <c r="BE105"/>
  <c r="BE111"/>
  <c r="BE187"/>
  <c r="BE210"/>
  <c r="BE229"/>
  <c r="BE264"/>
  <c r="E48"/>
  <c r="BE93"/>
  <c r="BE122"/>
  <c r="BE190"/>
  <c r="BE203"/>
  <c r="BE225"/>
  <c r="BE230"/>
  <c r="BE244"/>
  <c r="BE290"/>
  <c r="BE139"/>
  <c r="BE155"/>
  <c r="BE232"/>
  <c r="BE262"/>
  <c r="BE266"/>
  <c r="BE91"/>
  <c r="BE95"/>
  <c r="BE102"/>
  <c r="BE117"/>
  <c r="BE118"/>
  <c r="BE125"/>
  <c r="BE134"/>
  <c r="BE199"/>
  <c r="BE248"/>
  <c r="BE279"/>
  <c r="BE281"/>
  <c r="BE132"/>
  <c r="BE141"/>
  <c r="BE172"/>
  <c r="BE177"/>
  <c r="BE198"/>
  <c r="BE202"/>
  <c r="BE215"/>
  <c r="BE218"/>
  <c r="BE220"/>
  <c r="BE254"/>
  <c r="BE273"/>
  <c r="BE283"/>
  <c r="BE286"/>
  <c r="BE287"/>
  <c r="BE289"/>
  <c r="BE108"/>
  <c r="BE130"/>
  <c r="BE136"/>
  <c r="BE143"/>
  <c r="BE148"/>
  <c r="BE168"/>
  <c r="BE189"/>
  <c r="BE246"/>
  <c r="BE250"/>
  <c r="BE256"/>
  <c r="BE114"/>
  <c r="BE173"/>
  <c r="BE219"/>
  <c r="BE258"/>
  <c r="BE153"/>
  <c r="BE165"/>
  <c r="BE195"/>
  <c r="BE206"/>
  <c r="BE236"/>
  <c r="BE276"/>
  <c r="BE184"/>
  <c r="BE194"/>
  <c r="BE216"/>
  <c r="BE259"/>
  <c r="BE260"/>
  <c r="J55"/>
  <c r="BE149"/>
  <c r="BE161"/>
  <c r="BE164"/>
  <c r="BE169"/>
  <c r="BE211"/>
  <c r="BE212"/>
  <c r="BE228"/>
  <c r="BE268"/>
  <c r="BE145"/>
  <c r="BE178"/>
  <c r="BE191"/>
  <c r="BE217"/>
  <c r="BE238"/>
  <c r="BE252"/>
  <c r="BE270"/>
  <c r="BE98"/>
  <c r="BE223"/>
  <c r="BE227"/>
  <c r="BE234"/>
  <c r="BE242"/>
  <c r="F37"/>
  <c i="1" r="BD55"/>
  <c r="BD54"/>
  <c r="W33"/>
  <c i="2" r="J34"/>
  <c i="1" r="AW55"/>
  <c i="2" r="F35"/>
  <c i="1" r="BB55"/>
  <c r="BB54"/>
  <c r="W31"/>
  <c i="2" r="F36"/>
  <c i="1" r="BC55"/>
  <c r="BC54"/>
  <c r="AY54"/>
  <c i="2" r="F34"/>
  <c i="1" r="BA55"/>
  <c r="BA54"/>
  <c r="AW54"/>
  <c r="AK30"/>
  <c i="2" l="1" r="R100"/>
  <c r="R88"/>
  <c r="P100"/>
  <c r="T100"/>
  <c r="T88"/>
  <c r="P88"/>
  <c i="1" r="AU55"/>
  <c i="2" r="BK100"/>
  <c r="J100"/>
  <c r="J62"/>
  <c r="BK175"/>
  <c r="J175"/>
  <c r="J66"/>
  <c r="BK89"/>
  <c i="1" r="AU54"/>
  <c r="AX54"/>
  <c r="W32"/>
  <c i="2" r="F33"/>
  <c i="1" r="AZ55"/>
  <c r="AZ54"/>
  <c r="AV54"/>
  <c r="AK29"/>
  <c r="W30"/>
  <c i="2" r="J33"/>
  <c i="1" r="AV55"/>
  <c r="AT55"/>
  <c i="2" l="1" r="BK88"/>
  <c r="J88"/>
  <c r="J59"/>
  <c r="J89"/>
  <c r="J60"/>
  <c i="1" r="W29"/>
  <c r="AT54"/>
  <c i="2" l="1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<sst xmlns="http://schemas.openxmlformats.org/spreadsheetml/2006/main">
  <si>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</si>
  <si>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</si>
  <si>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</si>
  <si>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</si>
  <si>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</si>
  <si>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{afc5cab1-5523-476f-992d-f22aeb5b770e}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</si>
  <si>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</si>
  <si>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</si>
  <si>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</si>
  <si>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</si>
  <si>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</si>
  <si>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</si>
  <si>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</si>
  <si>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</si>
  <si>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611921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</si>
  <si>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</si>
  <si>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</si>
  <si>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VDJ Koudelka I. p.č. 3596/4, 3596/2 k.ú. Holice v Čechách Holice</t>
  </si>
  <si>
    <t>KSO:</t>
  </si>
  <si>
    <t/>
  </si>
  <si>
    <t>CC-CZ:</t>
  </si>
  <si>
    <t>Místo:</t>
  </si>
  <si>
    <t>k.ú. Holice v Čechách p.č.3596/4 3596/2</t>
  </si>
  <si>
    <t>Datum:</t>
  </si>
  <si>
    <t>17. 8. 2022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</si>
  <si>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</si>
  <si>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</si>
  <si>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</si>
  <si>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</si>
  <si>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</si>
  <si>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</si>
  <si>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</si>
  <si>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</si>
  <si>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</si>
  <si>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15028909</t>
  </si>
  <si>
    <t>BKN spol.s r.o., Vladislavova 29 56601 Vysoké Mýto</t>
  </si>
  <si>
    <t>CZ15028909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</si>
  <si>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</si>
  <si>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</si>
  <si>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</si>
  <si>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</si>
  <si>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</si>
  <si>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</si>
  <si>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</si>
  <si>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</si>
  <si>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</si>
  <si>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</si>
  <si>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</si>
  <si>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</si>
  <si>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</si>
  <si>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</si>
  <si>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</si>
  <si>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</si>
  <si>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</si>
  <si>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</si>
  <si>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</si>
  <si>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</si>
  <si>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</si>
  <si>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</si>
  <si>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</si>
  <si>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</si>
  <si>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</si>
  <si>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</si>
  <si>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</si>
  <si>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</si>
  <si>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</si>
  <si>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</si>
  <si>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</si>
  <si>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</si>
  <si>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</si>
  <si>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</si>
  <si>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</si>
  <si>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</si>
  <si>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</si>
  <si>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</si>
  <si>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</si>
  <si>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</si>
  <si>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</si>
  <si>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</si>
  <si>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</si>
  <si>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</si>
  <si>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</si>
  <si>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Strojně technologická část</t>
  </si>
  <si>
    <t>STA</t>
  </si>
  <si>
    <t>1</t>
  </si>
  <si>
    <t>{810ec300-dfe1-444d-bc74-ddfec4e2f3cb}</t>
  </si>
  <si>
    <t>2</t>
  </si>
  <si>
    <t>KRYCÍ LIST SOUPISU PRACÍ</t>
  </si>
  <si>
    <t>Objekt:</t>
  </si>
  <si>
    <t>PS 01 - Strojně technologická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</si>
  <si>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</si>
  <si>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</si>
  <si>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</si>
  <si>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</si>
  <si>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</si>
  <si>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</si>
  <si>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</si>
  <si>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</si>
  <si>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</si>
  <si>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</si>
  <si>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M - Práce a dodávky M</t>
  </si>
  <si>
    <t xml:space="preserve">    23-M - Montáže potrubí</t>
  </si>
  <si>
    <t xml:space="preserve">    35-M - Montáž čerpadel, kompr.a vodoh.zař.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</si>
  <si>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</si>
  <si>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</si>
  <si>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</si>
  <si>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</si>
  <si>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</si>
  <si>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</si>
  <si>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</si>
  <si>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</si>
  <si>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</si>
  <si>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</si>
  <si>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</si>
  <si>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</si>
  <si>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</si>
  <si>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</si>
  <si>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</si>
  <si>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</si>
  <si>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</si>
  <si>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</si>
  <si>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</si>
  <si>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997013151</t>
  </si>
  <si>
    <t>Vnitrostaveništní doprava suti a vybouraných hmot vodorovně do 50 m svisle s omezením mechanizace pro budovy a haly výšky do 6 m</t>
  </si>
  <si>
    <t>t</t>
  </si>
  <si>
    <t>CS ÚRS 2022 02</t>
  </si>
  <si>
    <t>4</t>
  </si>
  <si>
    <t>-1758191876</t>
  </si>
  <si>
    <t>Online PSC</t>
  </si>
  <si>
    <t>https://podminky.urs.cz/item/CS_URS_2022_02/997013151</t>
  </si>
  <si>
    <t>997013501</t>
  </si>
  <si>
    <t>Odvoz suti a vybouraných hmot na skládku nebo meziskládku se složením, na vzdálenost do 1 km</t>
  </si>
  <si>
    <t>356632665</t>
  </si>
  <si>
    <t>https://podminky.urs.cz/item/CS_URS_2022_02/997013501</t>
  </si>
  <si>
    <t>3</t>
  </si>
  <si>
    <t>997013509</t>
  </si>
  <si>
    <t>Odvoz suti a vybouraných hmot na skládku nebo meziskládku se složením, na vzdálenost Příplatek k ceně za každý další i započatý 1 km přes 1 km</t>
  </si>
  <si>
    <t>1845595884</t>
  </si>
  <si>
    <t>https://podminky.urs.cz/item/CS_URS_2022_02/997013509</t>
  </si>
  <si>
    <t>VV</t>
  </si>
  <si>
    <t>11,865*12</t>
  </si>
  <si>
    <t>997013871</t>
  </si>
  <si>
    <t>Poplatek za uložení stavebního odpadu na recyklační skládce (skládkovné) směsného stavebního a demoličního zatříděného do Katalogu odpadů pod kódem 17 09 04</t>
  </si>
  <si>
    <t>-1782289386</t>
  </si>
  <si>
    <t>https://podminky.urs.cz/item/CS_URS_2022_02/997013871</t>
  </si>
  <si>
    <t>PSV</t>
  </si>
  <si>
    <t>Práce a dodávky PSV</t>
  </si>
  <si>
    <t>721</t>
  </si>
  <si>
    <t>Zdravotechnika - vnitřní kanalizace</t>
  </si>
  <si>
    <t>5</t>
  </si>
  <si>
    <t>721174025</t>
  </si>
  <si>
    <t>Potrubí z trub polypropylenových odpadní (svislé) DN 110</t>
  </si>
  <si>
    <t>m</t>
  </si>
  <si>
    <t>-121145452</t>
  </si>
  <si>
    <t>https://podminky.urs.cz/item/CS_URS_2022_02/721174025</t>
  </si>
  <si>
    <t xml:space="preserve">13,00                     "viz přílohy PD : D.7.1</t>
  </si>
  <si>
    <t>6</t>
  </si>
  <si>
    <t>721174042</t>
  </si>
  <si>
    <t>Potrubí z trub polypropylenových připojovací DN 40</t>
  </si>
  <si>
    <t>1881377308</t>
  </si>
  <si>
    <t>https://podminky.urs.cz/item/CS_URS_2022_02/721174042</t>
  </si>
  <si>
    <t xml:space="preserve">1,00                     "viz přílohy PD : D.7.1</t>
  </si>
  <si>
    <t>7</t>
  </si>
  <si>
    <t>721174043</t>
  </si>
  <si>
    <t>Potrubí z trub polypropylenových připojovací DN 50</t>
  </si>
  <si>
    <t>171000401</t>
  </si>
  <si>
    <t>https://podminky.urs.cz/item/CS_URS_2022_02/721174043</t>
  </si>
  <si>
    <t xml:space="preserve">2,00                     "viz přílohy PD : D.7.1</t>
  </si>
  <si>
    <t>8</t>
  </si>
  <si>
    <t>721194105</t>
  </si>
  <si>
    <t>Vyměření přípojek na potrubí vyvedení a upevnění odpadních výpustek DN 50</t>
  </si>
  <si>
    <t>kus</t>
  </si>
  <si>
    <t>151096499</t>
  </si>
  <si>
    <t>https://podminky.urs.cz/item/CS_URS_2022_02/721194105</t>
  </si>
  <si>
    <t>9</t>
  </si>
  <si>
    <t>721211913</t>
  </si>
  <si>
    <t>Podlahové vpusti montáž podlahových vpustí ostatních typů DN 110</t>
  </si>
  <si>
    <t>-764119632</t>
  </si>
  <si>
    <t>https://podminky.urs.cz/item/CS_URS_2022_02/721211913</t>
  </si>
  <si>
    <t xml:space="preserve">1                     "viz přílohy PD : D.7.1</t>
  </si>
  <si>
    <t>10</t>
  </si>
  <si>
    <t>M</t>
  </si>
  <si>
    <t>55161772</t>
  </si>
  <si>
    <t>vpusť podlahová nerezová teleskopické nastavení 212-242mm DN 100</t>
  </si>
  <si>
    <t>381917651</t>
  </si>
  <si>
    <t>11</t>
  </si>
  <si>
    <t>721229111</t>
  </si>
  <si>
    <t>Zápachové uzávěrky montáž zápachových uzávěrek ostatních typů do DN 50</t>
  </si>
  <si>
    <t>1926345579</t>
  </si>
  <si>
    <t>https://podminky.urs.cz/item/CS_URS_2022_02/721229111</t>
  </si>
  <si>
    <t xml:space="preserve">1                    "viz přílohy PD : D.7.1</t>
  </si>
  <si>
    <t>12</t>
  </si>
  <si>
    <t>551618311X23</t>
  </si>
  <si>
    <t>uzávěrka zápachová pro pračku DN 50 mm nerez</t>
  </si>
  <si>
    <t>176245020</t>
  </si>
  <si>
    <t>13</t>
  </si>
  <si>
    <t>721290111</t>
  </si>
  <si>
    <t>Zkouška těsnosti kanalizace v objektech vodou do DN 125</t>
  </si>
  <si>
    <t>429233510</t>
  </si>
  <si>
    <t>https://podminky.urs.cz/item/CS_URS_2022_02/721290111</t>
  </si>
  <si>
    <t>1,00+2,00+13,00</t>
  </si>
  <si>
    <t>14</t>
  </si>
  <si>
    <t>998721101</t>
  </si>
  <si>
    <t>Přesun hmot pro vnitřní kanalizace stanovený z hmotnosti přesunovaného materiálu vodorovná dopravní vzdálenost do 50 m v objektech výšky do 6 m</t>
  </si>
  <si>
    <t>837416704</t>
  </si>
  <si>
    <t>https://podminky.urs.cz/item/CS_URS_2022_02/998721101</t>
  </si>
  <si>
    <t>722</t>
  </si>
  <si>
    <t>Zdravotechnika - vnitřní vodovod</t>
  </si>
  <si>
    <t>722110811</t>
  </si>
  <si>
    <t>Demontáž potrubí z litinových trub přírubových do DN 80</t>
  </si>
  <si>
    <t>338479888</t>
  </si>
  <si>
    <t>https://podminky.urs.cz/item/CS_URS_2022_02/722110811</t>
  </si>
  <si>
    <t>16</t>
  </si>
  <si>
    <t>722110815</t>
  </si>
  <si>
    <t>Demontáž potrubí z litinových trub přírubových přes 80 do DN 125</t>
  </si>
  <si>
    <t>1858139189</t>
  </si>
  <si>
    <t>https://podminky.urs.cz/item/CS_URS_2022_02/722110815</t>
  </si>
  <si>
    <t>17</t>
  </si>
  <si>
    <t>722110818</t>
  </si>
  <si>
    <t>Demontáž potrubí z litinových trub přírubových přes 125 do DN 200</t>
  </si>
  <si>
    <t>-1824746058</t>
  </si>
  <si>
    <t>https://podminky.urs.cz/item/CS_URS_2022_02/722110818</t>
  </si>
  <si>
    <t>18</t>
  </si>
  <si>
    <t>722175003X11</t>
  </si>
  <si>
    <t>Potrubí vodovodní plastové PP-RCT (polypropylen typ 4) včetně tvarovek a montáže DN 20 mm (D 25 x 2,8 mm)</t>
  </si>
  <si>
    <t>832817719</t>
  </si>
  <si>
    <t xml:space="preserve">4,00                     "viz přílohy PD : D.7.1</t>
  </si>
  <si>
    <t>19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</si>
  <si>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</si>
  <si>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</si>
  <si>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2075182741</t>
  </si>
  <si>
    <t>https://podminky.urs.cz/item/CS_URS_2022_02/722181232</t>
  </si>
  <si>
    <t>20</t>
  </si>
  <si>
    <t>722190401</t>
  </si>
  <si>
    <t>Zřízení přípojek na potrubí vyvedení a upevnění výpustek do DN 25</t>
  </si>
  <si>
    <t>-614191204</t>
  </si>
  <si>
    <t>https://podminky.urs.cz/item/CS_URS_2022_02/722190401</t>
  </si>
  <si>
    <t>722211814</t>
  </si>
  <si>
    <t>Demontáž armatur přírubových se dvěma přírubami (vč. šoupátek se zemní soupravou) DN 100</t>
  </si>
  <si>
    <t>-1775385387</t>
  </si>
  <si>
    <t>https://podminky.urs.cz/item/CS_URS_2022_02/722211814</t>
  </si>
  <si>
    <t>22</t>
  </si>
  <si>
    <t>722211818</t>
  </si>
  <si>
    <t>Demontáž armatur přírubových se dvěma přírubami (vč. šoupátek se zemní soupravou) DN 200</t>
  </si>
  <si>
    <t>2013863383</t>
  </si>
  <si>
    <t>https://podminky.urs.cz/item/CS_URS_2022_02/722211818</t>
  </si>
  <si>
    <t>23</t>
  </si>
  <si>
    <t>722229101</t>
  </si>
  <si>
    <t>Armatury s jedním závitem montáž vodovodních armatur s jedním závitem ostatních typů G 1/2"</t>
  </si>
  <si>
    <t>414172538</t>
  </si>
  <si>
    <t>https://podminky.urs.cz/item/CS_URS_2022_02/722229101</t>
  </si>
  <si>
    <t xml:space="preserve">10                     "viz přílohy PD : D.7.1</t>
  </si>
  <si>
    <t>24</t>
  </si>
  <si>
    <t>551142751X12</t>
  </si>
  <si>
    <t xml:space="preserve">kohout kulový vzorkovací nerez DN 15 mm </t>
  </si>
  <si>
    <t>32</t>
  </si>
  <si>
    <t>-873581903</t>
  </si>
  <si>
    <t>25</t>
  </si>
  <si>
    <t>722239102</t>
  </si>
  <si>
    <t>Armatury se dvěma závity montáž vodovodních armatur se dvěma závity ostatních typů G 3/4"</t>
  </si>
  <si>
    <t>136173580</t>
  </si>
  <si>
    <t>https://podminky.urs.cz/item/CS_URS_2022_02/722239102</t>
  </si>
  <si>
    <t>26</t>
  </si>
  <si>
    <t>551142761X13</t>
  </si>
  <si>
    <t xml:space="preserve">kohout kulový nerezový pro SV DN 20 mm </t>
  </si>
  <si>
    <t>-380687779</t>
  </si>
  <si>
    <t>27</t>
  </si>
  <si>
    <t>722290226</t>
  </si>
  <si>
    <t>Zkoušky, proplach a desinfekce vodovodního potrubí zkoušky těsnosti vodovodního potrubí závitového do DN 50</t>
  </si>
  <si>
    <t>-176296711</t>
  </si>
  <si>
    <t>https://podminky.urs.cz/item/CS_URS_2022_02/722290226</t>
  </si>
  <si>
    <t>28</t>
  </si>
  <si>
    <t>722290234</t>
  </si>
  <si>
    <t>Zkoušky, proplach a desinfekce vodovodního potrubí proplach a desinfekce vodovodního potrubí do DN 80</t>
  </si>
  <si>
    <t>-2057193948</t>
  </si>
  <si>
    <t>https://podminky.urs.cz/item/CS_URS_2022_02/722290234</t>
  </si>
  <si>
    <t>29</t>
  </si>
  <si>
    <t>998722101</t>
  </si>
  <si>
    <t>Přesun hmot pro vnitřní vodovod stanovený z hmotnosti přesunovaného materiálu vodorovná dopravní vzdálenost do 50 m v objektech výšky do 6 m</t>
  </si>
  <si>
    <t>218307159</t>
  </si>
  <si>
    <t>https://podminky.urs.cz/item/CS_URS_2022_02/998722101</t>
  </si>
  <si>
    <t>725</t>
  </si>
  <si>
    <t>Zdravotechnika - zařizovací předměty</t>
  </si>
  <si>
    <t>30</t>
  </si>
  <si>
    <t>725319111</t>
  </si>
  <si>
    <t>Dřezy bez výtokových armatur montáž dřezů ostatních typů</t>
  </si>
  <si>
    <t>soubor</t>
  </si>
  <si>
    <t>1493873710</t>
  </si>
  <si>
    <t>https://podminky.urs.cz/item/CS_URS_2022_02/725319111</t>
  </si>
  <si>
    <t>31</t>
  </si>
  <si>
    <t>552310851X20</t>
  </si>
  <si>
    <t>dřez nerezový 600 x600 mm</t>
  </si>
  <si>
    <t>-2065914073</t>
  </si>
  <si>
    <t>725819201</t>
  </si>
  <si>
    <t>Ventily montáž ventilů ostatních typů nástěnných G 1/2"</t>
  </si>
  <si>
    <t>139588694</t>
  </si>
  <si>
    <t>https://podminky.urs.cz/item/CS_URS_2022_02/725819201</t>
  </si>
  <si>
    <t xml:space="preserve">1                   "viz přílohy PD : D.7.1</t>
  </si>
  <si>
    <t>33</t>
  </si>
  <si>
    <t>551101591X21</t>
  </si>
  <si>
    <t>ventil výtokový nerezový pro SV DN 20 mm</t>
  </si>
  <si>
    <t>1230088523</t>
  </si>
  <si>
    <t>34</t>
  </si>
  <si>
    <t>725869204</t>
  </si>
  <si>
    <t>Zápachové uzávěrky zařizovacích předmětů montáž zápachových uzávěrek dřezových jednodílných DN 50</t>
  </si>
  <si>
    <t>-1011440996</t>
  </si>
  <si>
    <t>https://podminky.urs.cz/item/CS_URS_2022_02/725869204</t>
  </si>
  <si>
    <t>35</t>
  </si>
  <si>
    <t>551611211X22</t>
  </si>
  <si>
    <t>uzávěrka zápachová dřezová nerezová DN 50 mm</t>
  </si>
  <si>
    <t>1525177550</t>
  </si>
  <si>
    <t>36</t>
  </si>
  <si>
    <t>998725101</t>
  </si>
  <si>
    <t>Přesun hmot pro zařizovací předměty stanovený z hmotnosti přesunovaného materiálu vodorovná dopravní vzdálenost do 50 m v objektech výšky do 6 m</t>
  </si>
  <si>
    <t>364619285</t>
  </si>
  <si>
    <t>https://podminky.urs.cz/item/CS_URS_2022_02/998725101</t>
  </si>
  <si>
    <t>Práce a dodávky M</t>
  </si>
  <si>
    <t>23-M</t>
  </si>
  <si>
    <t>Montáže potrubí</t>
  </si>
  <si>
    <t>37</t>
  </si>
  <si>
    <t>230000000X41</t>
  </si>
  <si>
    <t>Provizorní přepojování a úpravy potrubí a armatur pro zásobování vodou po dobu rekonstrukce vodojemu</t>
  </si>
  <si>
    <t>komplet</t>
  </si>
  <si>
    <t>1184452659</t>
  </si>
  <si>
    <t>38</t>
  </si>
  <si>
    <t>230120045</t>
  </si>
  <si>
    <t>Čištění potrubí profukováním nebo proplachováním DN 80</t>
  </si>
  <si>
    <t>-2137271570</t>
  </si>
  <si>
    <t>https://podminky.urs.cz/item/CS_URS_2022_02/230120045</t>
  </si>
  <si>
    <t xml:space="preserve">1,00                      "viz příloha PD : D.7.1</t>
  </si>
  <si>
    <t>39</t>
  </si>
  <si>
    <t>230120046</t>
  </si>
  <si>
    <t>Čištění potrubí profukováním nebo proplachováním DN 100</t>
  </si>
  <si>
    <t>-1503908000</t>
  </si>
  <si>
    <t>https://podminky.urs.cz/item/CS_URS_2022_02/230120046</t>
  </si>
  <si>
    <t xml:space="preserve">23,00                      "viz příloha PD : D.7.1</t>
  </si>
  <si>
    <t>40</t>
  </si>
  <si>
    <t>230120049</t>
  </si>
  <si>
    <t>Čištění potrubí profukováním nebo proplachováním DN 200</t>
  </si>
  <si>
    <t>-1397817450</t>
  </si>
  <si>
    <t>https://podminky.urs.cz/item/CS_URS_2022_02/230120049</t>
  </si>
  <si>
    <t xml:space="preserve">97,00                      "viz příloha PD : D.7.1</t>
  </si>
  <si>
    <t>41</t>
  </si>
  <si>
    <t>230120062X27</t>
  </si>
  <si>
    <t>Montáž nerezového návarku DN 15 mm a DN 20 mm</t>
  </si>
  <si>
    <t>-207565142</t>
  </si>
  <si>
    <t xml:space="preserve">1+10+2                     "viz přílohy PD : D.7.1</t>
  </si>
  <si>
    <t>42</t>
  </si>
  <si>
    <t>552617071X28</t>
  </si>
  <si>
    <t>návarek nerez pro rozvod vody DN 15 mm</t>
  </si>
  <si>
    <t>-145953184</t>
  </si>
  <si>
    <t>43</t>
  </si>
  <si>
    <t>552617081X29</t>
  </si>
  <si>
    <t>návarek nerez pro rozvod vody DN 20 mm</t>
  </si>
  <si>
    <t>-1477125322</t>
  </si>
  <si>
    <t>44</t>
  </si>
  <si>
    <t>230140048</t>
  </si>
  <si>
    <t>Montáž trubek Ø 89 mm, tl. 3 mm</t>
  </si>
  <si>
    <t>-1626408615</t>
  </si>
  <si>
    <t>https://podminky.urs.cz/item/CS_URS_2022_02/230140048</t>
  </si>
  <si>
    <t>45</t>
  </si>
  <si>
    <t>140312181X42</t>
  </si>
  <si>
    <t>trubka z ušlechtilé oceli (nerez) pitná voda, plyn, DN 80 mm PN 10 dle přílohy PD : D.7.1</t>
  </si>
  <si>
    <t>138348344</t>
  </si>
  <si>
    <t>46</t>
  </si>
  <si>
    <t>230140054</t>
  </si>
  <si>
    <t>Montáž trubek Ø 108 mm, tl. 3 mm</t>
  </si>
  <si>
    <t>2051690052</t>
  </si>
  <si>
    <t>https://podminky.urs.cz/item/CS_URS_2022_02/230140054</t>
  </si>
  <si>
    <t>47</t>
  </si>
  <si>
    <t>140312191X43</t>
  </si>
  <si>
    <t>trubka z ušlechtilé oceli (nerez) pitná voda, plyn, DN 100 mm PN 10 dle přílohy PD : D.7.1</t>
  </si>
  <si>
    <t>-9293566</t>
  </si>
  <si>
    <t>48</t>
  </si>
  <si>
    <t>230140080</t>
  </si>
  <si>
    <t>Montáž trubek Ø 219 mm, tl. 3 mm</t>
  </si>
  <si>
    <t>-22904967</t>
  </si>
  <si>
    <t>https://podminky.urs.cz/item/CS_URS_2022_02/230140080</t>
  </si>
  <si>
    <t>49</t>
  </si>
  <si>
    <t>140312111X01</t>
  </si>
  <si>
    <t>trubka z ušlechtilé oceli (nerez) pitná voda, plyn, DN 200 mm PN 10 dle přílohy PD : D.7.1</t>
  </si>
  <si>
    <t>135302912</t>
  </si>
  <si>
    <t>50</t>
  </si>
  <si>
    <t>230140167</t>
  </si>
  <si>
    <t>Montáž trubních dílců přivařovacích Ø 57, tl. 3 mm</t>
  </si>
  <si>
    <t>1122069244</t>
  </si>
  <si>
    <t>https://podminky.urs.cz/item/CS_URS_2022_02/230140167</t>
  </si>
  <si>
    <t xml:space="preserve">2                     "viz příloha PD : D.7.1</t>
  </si>
  <si>
    <t>51</t>
  </si>
  <si>
    <t>319515111X12</t>
  </si>
  <si>
    <t>plochá příruba z nerez oceli DN 50 mm PN 10 dle přílohy PD : D.7.1</t>
  </si>
  <si>
    <t>-1364587043</t>
  </si>
  <si>
    <t>52</t>
  </si>
  <si>
    <t>230140178</t>
  </si>
  <si>
    <t>Montáž trubních dílců přivařovacích Ø 89, tl. 3 mm</t>
  </si>
  <si>
    <t>1588752742</t>
  </si>
  <si>
    <t>https://podminky.urs.cz/item/CS_URS_2022_02/230140178</t>
  </si>
  <si>
    <t xml:space="preserve">4+1                     "viz příloha PD : D.7.1</t>
  </si>
  <si>
    <t>53</t>
  </si>
  <si>
    <t>319515121X13</t>
  </si>
  <si>
    <t>plochá příruba z nerez oceli DN 80 mm PN 10 dle přílohy PD : D.7.1</t>
  </si>
  <si>
    <t>1248849484</t>
  </si>
  <si>
    <t>54</t>
  </si>
  <si>
    <t>319515131X14</t>
  </si>
  <si>
    <t>závitová příruba z nerez oceli DN 80 mm/3" PN 10 (vnitřní závit) dle přílohy PD : D.7.1</t>
  </si>
  <si>
    <t>-704902110</t>
  </si>
  <si>
    <t>55</t>
  </si>
  <si>
    <t>230140184</t>
  </si>
  <si>
    <t>Montáž trubních dílců přivařovacích Ø 108, tl. 3 mm</t>
  </si>
  <si>
    <t>-1780907453</t>
  </si>
  <si>
    <t>https://podminky.urs.cz/item/CS_URS_2022_02/230140184</t>
  </si>
  <si>
    <t xml:space="preserve">9+3+2+15+2                      "viz příloha PD : D.7.1</t>
  </si>
  <si>
    <t>56</t>
  </si>
  <si>
    <t>319515011X02</t>
  </si>
  <si>
    <t xml:space="preserve">koleno z nerez oceli 90° DN 100 mm PN 10  dle přílohy PD : D.7.1</t>
  </si>
  <si>
    <t>-1199599955</t>
  </si>
  <si>
    <t>57</t>
  </si>
  <si>
    <t>319515021X03</t>
  </si>
  <si>
    <t xml:space="preserve">redukce z nerez oceli DN 100/80 mm PN 10  dle přílohy PD : D.7.1</t>
  </si>
  <si>
    <t>-805330198</t>
  </si>
  <si>
    <t>58</t>
  </si>
  <si>
    <t>319515031X04</t>
  </si>
  <si>
    <t xml:space="preserve">redukce z nerez oceli exentrická DN 100/50 mm PN 10  dle přílohy PD : D.7.1</t>
  </si>
  <si>
    <t>-1366904978</t>
  </si>
  <si>
    <t>59</t>
  </si>
  <si>
    <t>319515141X15</t>
  </si>
  <si>
    <t>plochá příruba z nerez oceli DN 100 mm PN 10 dle přílohy PD : D.7.1</t>
  </si>
  <si>
    <t>-715887272</t>
  </si>
  <si>
    <t>60</t>
  </si>
  <si>
    <t>319515151X16</t>
  </si>
  <si>
    <t>závitová příruba z nerez oceli DN 100 mm/4" PN 10 (vnější závit) dle přílohy PD : D.7.1</t>
  </si>
  <si>
    <t>1546163964</t>
  </si>
  <si>
    <t>61</t>
  </si>
  <si>
    <t>230140210</t>
  </si>
  <si>
    <t>Montáž trubních dílců přivařovacích Ø 219, tl. 3 mm</t>
  </si>
  <si>
    <t>1144671252</t>
  </si>
  <si>
    <t>https://podminky.urs.cz/item/CS_URS_2022_02/230140210</t>
  </si>
  <si>
    <t xml:space="preserve">14+6+2+4+1+31+2                     "viz příloha PD : D.7.1</t>
  </si>
  <si>
    <t>62</t>
  </si>
  <si>
    <t>319515041X05</t>
  </si>
  <si>
    <t xml:space="preserve">koleno z nerez oceli 90° DN 200 mm PN 10  dle přílohy PD : D.7.1</t>
  </si>
  <si>
    <t>784444373</t>
  </si>
  <si>
    <t>63</t>
  </si>
  <si>
    <t>319515051X06</t>
  </si>
  <si>
    <t xml:space="preserve">redukce z nerez oceli DN 200/100 mm PN 10  dle přílohy PD : D.7.1</t>
  </si>
  <si>
    <t>-1387833562</t>
  </si>
  <si>
    <t>64</t>
  </si>
  <si>
    <t>319515061X07</t>
  </si>
  <si>
    <t xml:space="preserve">T kus z nerez oceli DN 200/100 mm PN 10  dle přílohy PD : D.7.1</t>
  </si>
  <si>
    <t>437721857</t>
  </si>
  <si>
    <t>65</t>
  </si>
  <si>
    <t>319515071X08</t>
  </si>
  <si>
    <t xml:space="preserve">T kus z nerez oceli DN 200/200 mm PN 10  dle přílohy PD : D.7.1</t>
  </si>
  <si>
    <t>-830781501</t>
  </si>
  <si>
    <t>66</t>
  </si>
  <si>
    <t>319515081X09</t>
  </si>
  <si>
    <t xml:space="preserve">TT kus z nerez oceli DN 200/200/200 mm PN 10  dle přílohy PD : D.7.1</t>
  </si>
  <si>
    <t>1209923586</t>
  </si>
  <si>
    <t>67</t>
  </si>
  <si>
    <t>319515091X10</t>
  </si>
  <si>
    <t xml:space="preserve">plochá příruba z nerez oceli DN 200 mm PN 10  dle přílohy PD : D.7.1</t>
  </si>
  <si>
    <t>-142516780</t>
  </si>
  <si>
    <t>68</t>
  </si>
  <si>
    <t>319515101X11</t>
  </si>
  <si>
    <t xml:space="preserve">zaslepovací příruba z nerez oceli DN 200 mm PN 10  dle přílohy PD : D.7.1</t>
  </si>
  <si>
    <t>1789541303</t>
  </si>
  <si>
    <t>69</t>
  </si>
  <si>
    <t>230140501X17</t>
  </si>
  <si>
    <t>Zakusovací spojka příruba hrdlo DN 100 mm PN 16 včetně výztužné vložky a montáže dle přílohy PD : D.7.1</t>
  </si>
  <si>
    <t>553667631</t>
  </si>
  <si>
    <t xml:space="preserve">1                     "viz příloha PD : D.7.1</t>
  </si>
  <si>
    <t>70</t>
  </si>
  <si>
    <t>230140502X18</t>
  </si>
  <si>
    <t>Klapkový motýlkový uzávěr mezipřírubový ovládaný pákou DN 100 mm PN 10 včetně montáže dle přílohy PD : D.7.1</t>
  </si>
  <si>
    <t>-427147331</t>
  </si>
  <si>
    <t>71</t>
  </si>
  <si>
    <t>230140503X19</t>
  </si>
  <si>
    <t>Vtokový koš přírubový z nerez oceli DN 200 mm PN 10 včetně montáže dle přílohy PD : D.7.1</t>
  </si>
  <si>
    <t>1308524155</t>
  </si>
  <si>
    <t>72</t>
  </si>
  <si>
    <t>230140504X20</t>
  </si>
  <si>
    <t>Přelivný vtok z nerez oceli DN 200 mm PN 10 včetně montáže dle přílohy PD : D.7.1</t>
  </si>
  <si>
    <t>374731098</t>
  </si>
  <si>
    <t>73</t>
  </si>
  <si>
    <t>230140505X21</t>
  </si>
  <si>
    <t>Zakusovací spojka příruba hrdlo DN 200 mm PN 10 včetně výztužné vložky a montáže dle přílohy PD : D.7.1</t>
  </si>
  <si>
    <t>-768572792</t>
  </si>
  <si>
    <t xml:space="preserve">3                     "viz příloha PD : D.7.1</t>
  </si>
  <si>
    <t>74</t>
  </si>
  <si>
    <t>230140506X22</t>
  </si>
  <si>
    <t>Klapkový motýlkový uzávěr mezipřírubový ovládaný pákou DN 200 mm PN 10 včetně montáže dle přílohy PD : D.7.1</t>
  </si>
  <si>
    <t>-119930052</t>
  </si>
  <si>
    <t>75</t>
  </si>
  <si>
    <t>230140507X23</t>
  </si>
  <si>
    <t>Přírubové šoupátko s elektropohonem krátká stavební délka DN 200 mm PN 10 včetně montáže dle přílohy PD : D.7.1</t>
  </si>
  <si>
    <t>-2004297915</t>
  </si>
  <si>
    <t xml:space="preserve">3                    "viz příloha PD : D.7.1</t>
  </si>
  <si>
    <t>76</t>
  </si>
  <si>
    <t>230140508X24</t>
  </si>
  <si>
    <t>Přírubové šoupátko s s ručním kolečkem, zemní soupravou tuhou, sloupový stojan krátká stavební délka DN 200 mm PN 10 včetně montáže dle přílohy PD : D.7.1</t>
  </si>
  <si>
    <t>1875593867</t>
  </si>
  <si>
    <t xml:space="preserve">2                    "viz příloha PD : D.7.1</t>
  </si>
  <si>
    <t>77</t>
  </si>
  <si>
    <t>230140509X25</t>
  </si>
  <si>
    <t>Přírubové šoupátko s s ručním kolečkem krátká stavební délka DN 200 mm PN 10 včetně montáže dle přílohy PD : D.7.1</t>
  </si>
  <si>
    <t>2114789438</t>
  </si>
  <si>
    <t xml:space="preserve">4                    "viz příloha PD : D.7.1</t>
  </si>
  <si>
    <t>78</t>
  </si>
  <si>
    <t>230140510X26</t>
  </si>
  <si>
    <t>Podkladek pod nerez potrubí DN 200 mm včetně montáže dle přílohy PD : D.7.1</t>
  </si>
  <si>
    <t>1085950628</t>
  </si>
  <si>
    <t xml:space="preserve">8                   "viz příloha PD : D.7.1</t>
  </si>
  <si>
    <t>79</t>
  </si>
  <si>
    <t>230142027X31</t>
  </si>
  <si>
    <t>Montáž nerezových přírubových spojů do PN 16 DN 50 mm</t>
  </si>
  <si>
    <t>-149215650</t>
  </si>
  <si>
    <t xml:space="preserve">1                    "viz příloha PD : D.7.1</t>
  </si>
  <si>
    <t>80</t>
  </si>
  <si>
    <t>230142029X32</t>
  </si>
  <si>
    <t>Montáž nerezových přírubových spojů do PN 16 DN 80 mm</t>
  </si>
  <si>
    <t>-1454558078</t>
  </si>
  <si>
    <t xml:space="preserve">6                    "viz příloha PD : D.7.1</t>
  </si>
  <si>
    <t>81</t>
  </si>
  <si>
    <t>230142030X33</t>
  </si>
  <si>
    <t>Montáž nerezových přírubových spojů do PN 16 DN 100 mm</t>
  </si>
  <si>
    <t>1015686379</t>
  </si>
  <si>
    <t xml:space="preserve">18                     "viz příloha PD : D.7.1</t>
  </si>
  <si>
    <t>82</t>
  </si>
  <si>
    <t>230142033X34</t>
  </si>
  <si>
    <t>Montáž nerezových přírubových spojů do PN 16 DN 200 mm</t>
  </si>
  <si>
    <t>1207148100</t>
  </si>
  <si>
    <t xml:space="preserve">32                      "viz příloha PD : D.7.1</t>
  </si>
  <si>
    <t>83</t>
  </si>
  <si>
    <t>230142041X35</t>
  </si>
  <si>
    <t>Spojovací, těsnící a montážní materiál nutný pro řádné provedení montáže potrubí, armatur a ostatních součástí technologického zařízení vodojemu</t>
  </si>
  <si>
    <t>-845189344</t>
  </si>
  <si>
    <t>84</t>
  </si>
  <si>
    <t>230142042X43</t>
  </si>
  <si>
    <t>Podpěrné a zajišťovací konstrukce pod potrubí včetně montáže nutné pro řádné provedení technologického zařízení vodojemu</t>
  </si>
  <si>
    <t>2042230828</t>
  </si>
  <si>
    <t>85</t>
  </si>
  <si>
    <t>230142953X39</t>
  </si>
  <si>
    <t>Napojení na stávající vodovodní síť DN 100 mm včetně potřebného materiálu</t>
  </si>
  <si>
    <t>-778597855</t>
  </si>
  <si>
    <t xml:space="preserve">1                  "viz příloha PD : D.7.1</t>
  </si>
  <si>
    <t>86</t>
  </si>
  <si>
    <t>230142954X40</t>
  </si>
  <si>
    <t>Napojení na stávající vodovodní síť DN 200 mm včetně potřebného materiálu</t>
  </si>
  <si>
    <t>-1457669480</t>
  </si>
  <si>
    <t xml:space="preserve">3                  "viz příloha PD : D.7.1</t>
  </si>
  <si>
    <t>87</t>
  </si>
  <si>
    <t>230170002</t>
  </si>
  <si>
    <t>Příprava pro zkoušku těsnosti potrubí DN přes 40 do 80</t>
  </si>
  <si>
    <t>sada</t>
  </si>
  <si>
    <t>-1285703607</t>
  </si>
  <si>
    <t>https://podminky.urs.cz/item/CS_URS_2022_02/230170002</t>
  </si>
  <si>
    <t>88</t>
  </si>
  <si>
    <t>230170003</t>
  </si>
  <si>
    <t>Příprava pro zkoušku těsnosti potrubí DN přes 80 do 125</t>
  </si>
  <si>
    <t>493221022</t>
  </si>
  <si>
    <t>https://podminky.urs.cz/item/CS_URS_2022_02/230170003</t>
  </si>
  <si>
    <t>89</t>
  </si>
  <si>
    <t>230170004</t>
  </si>
  <si>
    <t>Příprava pro zkoušku těsnosti potrubí DN přes 125 do 200</t>
  </si>
  <si>
    <t>14479617</t>
  </si>
  <si>
    <t>https://podminky.urs.cz/item/CS_URS_2022_02/230170004</t>
  </si>
  <si>
    <t>90</t>
  </si>
  <si>
    <t>230170012</t>
  </si>
  <si>
    <t>Zkouška těsnosti potrubí DN přes 40 do 80</t>
  </si>
  <si>
    <t>-866774629</t>
  </si>
  <si>
    <t>https://podminky.urs.cz/item/CS_URS_2022_02/230170012</t>
  </si>
  <si>
    <t>91</t>
  </si>
  <si>
    <t>230170013</t>
  </si>
  <si>
    <t>Zkouška těsnosti potrubí DN přes 80 do 125</t>
  </si>
  <si>
    <t>157972510</t>
  </si>
  <si>
    <t>https://podminky.urs.cz/item/CS_URS_2022_02/230170013</t>
  </si>
  <si>
    <t>92</t>
  </si>
  <si>
    <t>230170014</t>
  </si>
  <si>
    <t>Zkouška těsnosti potrubí DN přes 125 do 200</t>
  </si>
  <si>
    <t>-600672330</t>
  </si>
  <si>
    <t>https://podminky.urs.cz/item/CS_URS_2022_02/230170014</t>
  </si>
  <si>
    <t>93</t>
  </si>
  <si>
    <t>230170022X36</t>
  </si>
  <si>
    <t>Dezinfekce potrubí DN přes 40 do 80 mm</t>
  </si>
  <si>
    <t>-1684076307</t>
  </si>
  <si>
    <t>94</t>
  </si>
  <si>
    <t>230170023X37</t>
  </si>
  <si>
    <t>Dezinfekce potrubí DN přes 80 do 125 mm</t>
  </si>
  <si>
    <t>-653593506</t>
  </si>
  <si>
    <t>95</t>
  </si>
  <si>
    <t>230170024X38</t>
  </si>
  <si>
    <t>Dezinfekce potrubí DN přes 125 do 200 mm</t>
  </si>
  <si>
    <t>523460601</t>
  </si>
  <si>
    <t>35-M</t>
  </si>
  <si>
    <t>Montáž čerpadel, kompr.a vodoh.zař.</t>
  </si>
  <si>
    <t>96</t>
  </si>
  <si>
    <t>350000000SCS</t>
  </si>
  <si>
    <t>Demontáž stávající čerpací stanice včetně tlakové nádoby a armatur dle přílohy PD : D.7.1</t>
  </si>
  <si>
    <t>191042517</t>
  </si>
  <si>
    <t>97</t>
  </si>
  <si>
    <t>350000001ACS</t>
  </si>
  <si>
    <t>Montáž automatické čerpací stanice se dvěma celonerezovými vertikálními vícestupňovými čerpadly pro H = 42 m, Q = 0 - 6 l/s, druhé čerpadlo jako 100% ní namontovaná rezerva, na obou motorech integrovány regulace, možnost propojení dálkového ovládání včetně montáže tlaková nádoby 80 l s vakem PN 10 + flexi hadice pro její připojení, celonerezových zpětných klapek G 4" uzavíracích armatur dle přílohy PD : D.7.1</t>
  </si>
  <si>
    <t>963804033</t>
  </si>
  <si>
    <t>98</t>
  </si>
  <si>
    <t>426610631ACS</t>
  </si>
  <si>
    <t>Automatická čerpací stanice se dvěma celonerezovými vertikálními vícestupňovými čerpadly pro H = 42 m, Q = 0 - 6 l/s, druhé čerpadlo jako 100% ní namontovaná rezerva, na obou motorech integrovány regulace, možnost propojení dálkového ovládání včetně tlakové nádoby 80 l s vakem PN 10 a flexi hadicí pro její připojení, celonerezové zpětné klapky G 4", uzavírací armatury dle přílohy PD : D.7.1</t>
  </si>
  <si>
    <t>794993846</t>
  </si>
  <si>
    <t>99</t>
  </si>
  <si>
    <t>350000002ACS</t>
  </si>
  <si>
    <t>Uvedení do provozu a zaškolení obsluhy</t>
  </si>
  <si>
    <t>-83001695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</si>
</sst>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997013151" TargetMode="External" /><Relationship Id="rId2" Type="http://schemas.openxmlformats.org/officeDocument/2006/relationships/hyperlink" Target="https://podminky.urs.cz/item/CS_URS_2022_02/997013501" TargetMode="External" /><Relationship Id="rId3" Type="http://schemas.openxmlformats.org/officeDocument/2006/relationships/hyperlink" Target="https://podminky.urs.cz/item/CS_URS_2022_02/997013509" TargetMode="External" /><Relationship Id="rId4" Type="http://schemas.openxmlformats.org/officeDocument/2006/relationships/hyperlink" Target="https://podminky.urs.cz/item/CS_URS_2022_02/997013871" TargetMode="External" /><Relationship Id="rId5" Type="http://schemas.openxmlformats.org/officeDocument/2006/relationships/hyperlink" Target="https://podminky.urs.cz/item/CS_URS_2022_02/721174025" TargetMode="External" /><Relationship Id="rId6" Type="http://schemas.openxmlformats.org/officeDocument/2006/relationships/hyperlink" Target="https://podminky.urs.cz/item/CS_URS_2022_02/721174042" TargetMode="External" /><Relationship Id="rId7" Type="http://schemas.openxmlformats.org/officeDocument/2006/relationships/hyperlink" Target="https://podminky.urs.cz/item/CS_URS_2022_02/721174043" TargetMode="External" /><Relationship Id="rId8" Type="http://schemas.openxmlformats.org/officeDocument/2006/relationships/hyperlink" Target="https://podminky.urs.cz/item/CS_URS_2022_02/721194105" TargetMode="External" /><Relationship Id="rId9" Type="http://schemas.openxmlformats.org/officeDocument/2006/relationships/hyperlink" Target="https://podminky.urs.cz/item/CS_URS_2022_02/721211913" TargetMode="External" /><Relationship Id="rId10" Type="http://schemas.openxmlformats.org/officeDocument/2006/relationships/hyperlink" Target="https://podminky.urs.cz/item/CS_URS_2022_02/721229111" TargetMode="External" /><Relationship Id="rId11" Type="http://schemas.openxmlformats.org/officeDocument/2006/relationships/hyperlink" Target="https://podminky.urs.cz/item/CS_URS_2022_02/721290111" TargetMode="External" /><Relationship Id="rId12" Type="http://schemas.openxmlformats.org/officeDocument/2006/relationships/hyperlink" Target="https://podminky.urs.cz/item/CS_URS_2022_02/998721101" TargetMode="External" /><Relationship Id="rId13" Type="http://schemas.openxmlformats.org/officeDocument/2006/relationships/hyperlink" Target="https://podminky.urs.cz/item/CS_URS_2022_02/722110811" TargetMode="External" /><Relationship Id="rId14" Type="http://schemas.openxmlformats.org/officeDocument/2006/relationships/hyperlink" Target="https://podminky.urs.cz/item/CS_URS_2022_02/722110815" TargetMode="External" /><Relationship Id="rId15" Type="http://schemas.openxmlformats.org/officeDocument/2006/relationships/hyperlink" Target="https://podminky.urs.cz/item/CS_URS_2022_02/722110818" TargetMode="External" /><Relationship Id="rId16" Type="http://schemas.openxmlformats.org/officeDocument/2006/relationships/hyperlink" Target="https://podminky.urs.cz/item/CS_URS_2022_02/722181232" TargetMode="External" /><Relationship Id="rId17" Type="http://schemas.openxmlformats.org/officeDocument/2006/relationships/hyperlink" Target="https://podminky.urs.cz/item/CS_URS_2022_02/722190401" TargetMode="External" /><Relationship Id="rId18" Type="http://schemas.openxmlformats.org/officeDocument/2006/relationships/hyperlink" Target="https://podminky.urs.cz/item/CS_URS_2022_02/722211814" TargetMode="External" /><Relationship Id="rId19" Type="http://schemas.openxmlformats.org/officeDocument/2006/relationships/hyperlink" Target="https://podminky.urs.cz/item/CS_URS_2022_02/722211818" TargetMode="External" /><Relationship Id="rId20" Type="http://schemas.openxmlformats.org/officeDocument/2006/relationships/hyperlink" Target="https://podminky.urs.cz/item/CS_URS_2022_02/722229101" TargetMode="External" /><Relationship Id="rId21" Type="http://schemas.openxmlformats.org/officeDocument/2006/relationships/hyperlink" Target="https://podminky.urs.cz/item/CS_URS_2022_02/722239102" TargetMode="External" /><Relationship Id="rId22" Type="http://schemas.openxmlformats.org/officeDocument/2006/relationships/hyperlink" Target="https://podminky.urs.cz/item/CS_URS_2022_02/722290226" TargetMode="External" /><Relationship Id="rId23" Type="http://schemas.openxmlformats.org/officeDocument/2006/relationships/hyperlink" Target="https://podminky.urs.cz/item/CS_URS_2022_02/722290234" TargetMode="External" /><Relationship Id="rId24" Type="http://schemas.openxmlformats.org/officeDocument/2006/relationships/hyperlink" Target="https://podminky.urs.cz/item/CS_URS_2022_02/998722101" TargetMode="External" /><Relationship Id="rId25" Type="http://schemas.openxmlformats.org/officeDocument/2006/relationships/hyperlink" Target="https://podminky.urs.cz/item/CS_URS_2022_02/725319111" TargetMode="External" /><Relationship Id="rId26" Type="http://schemas.openxmlformats.org/officeDocument/2006/relationships/hyperlink" Target="https://podminky.urs.cz/item/CS_URS_2022_02/725819201" TargetMode="External" /><Relationship Id="rId27" Type="http://schemas.openxmlformats.org/officeDocument/2006/relationships/hyperlink" Target="https://podminky.urs.cz/item/CS_URS_2022_02/725869204" TargetMode="External" /><Relationship Id="rId28" Type="http://schemas.openxmlformats.org/officeDocument/2006/relationships/hyperlink" Target="https://podminky.urs.cz/item/CS_URS_2022_02/998725101" TargetMode="External" /><Relationship Id="rId29" Type="http://schemas.openxmlformats.org/officeDocument/2006/relationships/hyperlink" Target="https://podminky.urs.cz/item/CS_URS_2022_02/230120045" TargetMode="External" /><Relationship Id="rId30" Type="http://schemas.openxmlformats.org/officeDocument/2006/relationships/hyperlink" Target="https://podminky.urs.cz/item/CS_URS_2022_02/230120046" TargetMode="External" /><Relationship Id="rId31" Type="http://schemas.openxmlformats.org/officeDocument/2006/relationships/hyperlink" Target="https://podminky.urs.cz/item/CS_URS_2022_02/230120049" TargetMode="External" /><Relationship Id="rId32" Type="http://schemas.openxmlformats.org/officeDocument/2006/relationships/hyperlink" Target="https://podminky.urs.cz/item/CS_URS_2022_02/230140048" TargetMode="External" /><Relationship Id="rId33" Type="http://schemas.openxmlformats.org/officeDocument/2006/relationships/hyperlink" Target="https://podminky.urs.cz/item/CS_URS_2022_02/230140054" TargetMode="External" /><Relationship Id="rId34" Type="http://schemas.openxmlformats.org/officeDocument/2006/relationships/hyperlink" Target="https://podminky.urs.cz/item/CS_URS_2022_02/230140080" TargetMode="External" /><Relationship Id="rId35" Type="http://schemas.openxmlformats.org/officeDocument/2006/relationships/hyperlink" Target="https://podminky.urs.cz/item/CS_URS_2022_02/230140167" TargetMode="External" /><Relationship Id="rId36" Type="http://schemas.openxmlformats.org/officeDocument/2006/relationships/hyperlink" Target="https://podminky.urs.cz/item/CS_URS_2022_02/230140178" TargetMode="External" /><Relationship Id="rId37" Type="http://schemas.openxmlformats.org/officeDocument/2006/relationships/hyperlink" Target="https://podminky.urs.cz/item/CS_URS_2022_02/230140184" TargetMode="External" /><Relationship Id="rId38" Type="http://schemas.openxmlformats.org/officeDocument/2006/relationships/hyperlink" Target="https://podminky.urs.cz/item/CS_URS_2022_02/230140210" TargetMode="External" /><Relationship Id="rId39" Type="http://schemas.openxmlformats.org/officeDocument/2006/relationships/hyperlink" Target="https://podminky.urs.cz/item/CS_URS_2022_02/230170002" TargetMode="External" /><Relationship Id="rId40" Type="http://schemas.openxmlformats.org/officeDocument/2006/relationships/hyperlink" Target="https://podminky.urs.cz/item/CS_URS_2022_02/230170003" TargetMode="External" /><Relationship Id="rId41" Type="http://schemas.openxmlformats.org/officeDocument/2006/relationships/hyperlink" Target="https://podminky.urs.cz/item/CS_URS_2022_02/230170004" TargetMode="External" /><Relationship Id="rId42" Type="http://schemas.openxmlformats.org/officeDocument/2006/relationships/hyperlink" Target="https://podminky.urs.cz/item/CS_URS_2022_02/230170012" TargetMode="External" /><Relationship Id="rId43" Type="http://schemas.openxmlformats.org/officeDocument/2006/relationships/hyperlink" Target="https://podminky.urs.cz/item/CS_URS_2022_02/230170013" TargetMode="External" /><Relationship Id="rId44" Type="http://schemas.openxmlformats.org/officeDocument/2006/relationships/hyperlink" Target="https://podminky.urs.cz/item/CS_URS_2022_02/230170014" TargetMode="External" /><Relationship Id="rId45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34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36</v>
      </c>
      <c r="AO17" s="20"/>
      <c r="AP17" s="20"/>
      <c r="AQ17" s="20"/>
      <c r="AR17" s="18"/>
      <c r="BE17" s="29"/>
      <c r="BS17" s="15" t="s">
        <v>37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611921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VDJ Koudelka I. p.č. 3596/4, 3596/2 k.ú. Holice v Čechách Holice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k.ú. Holice v Čechách p.č.3596/4 3596/2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17. 8. 2022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40.0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Vodovody a kanalizace Pardubice, a.s.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BKN spol.s r.o., Vladislavova 29 56601 Vysoké Mýto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38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5</v>
      </c>
      <c r="BX54" s="107" t="s">
        <v>79</v>
      </c>
      <c r="CL54" s="107" t="s">
        <v>19</v>
      </c>
    </row>
    <row r="55" s="7" customFormat="1" ht="16.5" customHeight="1">
      <c r="A55" s="109" t="s">
        <v>80</v>
      </c>
      <c r="B55" s="110"/>
      <c r="C55" s="111"/>
      <c r="D55" s="112" t="s">
        <v>81</v>
      </c>
      <c r="E55" s="112"/>
      <c r="F55" s="112"/>
      <c r="G55" s="112"/>
      <c r="H55" s="112"/>
      <c r="I55" s="113"/>
      <c r="J55" s="112" t="s">
        <v>82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'PS 01 - Strojně technolog...'!J30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83</v>
      </c>
      <c r="AR55" s="116"/>
      <c r="AS55" s="117">
        <v>0</v>
      </c>
      <c r="AT55" s="118">
        <f>ROUND(SUM(AV55:AW55),2)</f>
        <v>0</v>
      </c>
      <c r="AU55" s="119">
        <f>'PS 01 - Strojně technolog...'!P88</f>
        <v>0</v>
      </c>
      <c r="AV55" s="118">
        <f>'PS 01 - Strojně technolog...'!J33</f>
        <v>0</v>
      </c>
      <c r="AW55" s="118">
        <f>'PS 01 - Strojně technolog...'!J34</f>
        <v>0</v>
      </c>
      <c r="AX55" s="118">
        <f>'PS 01 - Strojně technolog...'!J35</f>
        <v>0</v>
      </c>
      <c r="AY55" s="118">
        <f>'PS 01 - Strojně technolog...'!J36</f>
        <v>0</v>
      </c>
      <c r="AZ55" s="118">
        <f>'PS 01 - Strojně technolog...'!F33</f>
        <v>0</v>
      </c>
      <c r="BA55" s="118">
        <f>'PS 01 - Strojně technolog...'!F34</f>
        <v>0</v>
      </c>
      <c r="BB55" s="118">
        <f>'PS 01 - Strojně technolog...'!F35</f>
        <v>0</v>
      </c>
      <c r="BC55" s="118">
        <f>'PS 01 - Strojně technolog...'!F36</f>
        <v>0</v>
      </c>
      <c r="BD55" s="120">
        <f>'PS 01 - Strojně technolog...'!F37</f>
        <v>0</v>
      </c>
      <c r="BE55" s="7"/>
      <c r="BT55" s="121" t="s">
        <v>84</v>
      </c>
      <c r="BV55" s="121" t="s">
        <v>78</v>
      </c>
      <c r="BW55" s="121" t="s">
        <v>85</v>
      </c>
      <c r="BX55" s="121" t="s">
        <v>5</v>
      </c>
      <c r="CL55" s="121" t="s">
        <v>19</v>
      </c>
      <c r="CM55" s="121" t="s">
        <v>86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4H8kWELrh46uUhNrBFIztP3hppPQdr34huEqRoHZqp1w7YHHIRJOO9CnO+LQky/C9cvKmykhhfOG+B2GI5jZEQ==" hashValue="VNSIJfiR+cBG7uyLG4rdlV9q/oDoH/0czJ7RtAgJzXdv4yDijMJP61geSmrovH3l9lrGvUCXB75ritiuQ4UMy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PS 01 - Strojně technolog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86</v>
      </c>
    </row>
    <row r="4" s="1" customFormat="1" ht="24.96" customHeight="1">
      <c r="B4" s="18"/>
      <c r="D4" s="124" t="s">
        <v>87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Oprava VDJ Koudelka I. p.č. 3596/4, 3596/2 k.ú. Holice v Čechách Holice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88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89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17. 8. 2022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">
        <v>34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35</v>
      </c>
      <c r="F21" s="36"/>
      <c r="G21" s="36"/>
      <c r="H21" s="36"/>
      <c r="I21" s="126" t="s">
        <v>29</v>
      </c>
      <c r="J21" s="130" t="s">
        <v>36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38</v>
      </c>
      <c r="E23" s="36"/>
      <c r="F23" s="36"/>
      <c r="G23" s="36"/>
      <c r="H23" s="36"/>
      <c r="I23" s="126" t="s">
        <v>26</v>
      </c>
      <c r="J23" s="130" t="str">
        <f>IF('Rekapitulace stavby'!AN19="","",'Rekapitulace stavby'!AN19)</f>
        <v/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tr">
        <f>IF('Rekapitulace stavby'!E20="","",'Rekapitulace stavby'!E20)</f>
        <v xml:space="preserve"> </v>
      </c>
      <c r="F24" s="36"/>
      <c r="G24" s="36"/>
      <c r="H24" s="36"/>
      <c r="I24" s="126" t="s">
        <v>29</v>
      </c>
      <c r="J24" s="130" t="str">
        <f>IF('Rekapitulace stavby'!AN20="","",'Rekapitulace stavby'!AN20)</f>
        <v/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40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42</v>
      </c>
      <c r="E30" s="36"/>
      <c r="F30" s="36"/>
      <c r="G30" s="36"/>
      <c r="H30" s="36"/>
      <c r="I30" s="36"/>
      <c r="J30" s="138">
        <f>ROUND(J88,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44</v>
      </c>
      <c r="G32" s="36"/>
      <c r="H32" s="36"/>
      <c r="I32" s="139" t="s">
        <v>43</v>
      </c>
      <c r="J32" s="139" t="s">
        <v>45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46</v>
      </c>
      <c r="E33" s="126" t="s">
        <v>47</v>
      </c>
      <c r="F33" s="141">
        <f>ROUND((SUM(BE88:BE290)),  2)</f>
        <v>0</v>
      </c>
      <c r="G33" s="36"/>
      <c r="H33" s="36"/>
      <c r="I33" s="142">
        <v>0.20999999999999999</v>
      </c>
      <c r="J33" s="141">
        <f>ROUND(((SUM(BE88:BE290))*I33),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48</v>
      </c>
      <c r="F34" s="141">
        <f>ROUND((SUM(BF88:BF290)),  2)</f>
        <v>0</v>
      </c>
      <c r="G34" s="36"/>
      <c r="H34" s="36"/>
      <c r="I34" s="142">
        <v>0.14999999999999999</v>
      </c>
      <c r="J34" s="141">
        <f>ROUND(((SUM(BF88:BF290))*I34),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49</v>
      </c>
      <c r="F35" s="141">
        <f>ROUND((SUM(BG88:BG290)),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50</v>
      </c>
      <c r="F36" s="141">
        <f>ROUND((SUM(BH88:BH290)),  2)</f>
        <v>0</v>
      </c>
      <c r="G36" s="36"/>
      <c r="H36" s="36"/>
      <c r="I36" s="142">
        <v>0.14999999999999999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51</v>
      </c>
      <c r="F37" s="141">
        <f>ROUND((SUM(BI88:BI290)),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52</v>
      </c>
      <c r="E39" s="145"/>
      <c r="F39" s="145"/>
      <c r="G39" s="146" t="s">
        <v>53</v>
      </c>
      <c r="H39" s="147" t="s">
        <v>54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90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Oprava VDJ Koudelka I. p.č. 3596/4, 3596/2 k.ú. Holice v Čechách Holice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88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 01 - Strojně technologická část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k.ú. Holice v Čechách p.č.3596/4 3596/2</v>
      </c>
      <c r="G52" s="38"/>
      <c r="H52" s="38"/>
      <c r="I52" s="30" t="s">
        <v>23</v>
      </c>
      <c r="J52" s="70" t="str">
        <f>IF(J12="","",J12)</f>
        <v>17. 8. 2022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Vodovody a kanalizace Pardubice, a.s.</v>
      </c>
      <c r="G54" s="38"/>
      <c r="H54" s="38"/>
      <c r="I54" s="30" t="s">
        <v>33</v>
      </c>
      <c r="J54" s="34" t="str">
        <f>E21</f>
        <v>BKN spol.s r.o., Vladislavova 29 56601 Vysoké Mýto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38</v>
      </c>
      <c r="J55" s="34" t="str">
        <f>E24</f>
        <v xml:space="preserve"> 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91</v>
      </c>
      <c r="D57" s="156"/>
      <c r="E57" s="156"/>
      <c r="F57" s="156"/>
      <c r="G57" s="156"/>
      <c r="H57" s="156"/>
      <c r="I57" s="156"/>
      <c r="J57" s="157" t="s">
        <v>92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74</v>
      </c>
      <c r="D59" s="38"/>
      <c r="E59" s="38"/>
      <c r="F59" s="38"/>
      <c r="G59" s="38"/>
      <c r="H59" s="38"/>
      <c r="I59" s="38"/>
      <c r="J59" s="100">
        <f>J88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93</v>
      </c>
    </row>
    <row r="60" s="9" customFormat="1" ht="24.96" customHeight="1">
      <c r="A60" s="9"/>
      <c r="B60" s="159"/>
      <c r="C60" s="160"/>
      <c r="D60" s="161" t="s">
        <v>94</v>
      </c>
      <c r="E60" s="162"/>
      <c r="F60" s="162"/>
      <c r="G60" s="162"/>
      <c r="H60" s="162"/>
      <c r="I60" s="162"/>
      <c r="J60" s="163">
        <f>J89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95</v>
      </c>
      <c r="E61" s="168"/>
      <c r="F61" s="168"/>
      <c r="G61" s="168"/>
      <c r="H61" s="168"/>
      <c r="I61" s="168"/>
      <c r="J61" s="169">
        <f>J90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9"/>
      <c r="C62" s="160"/>
      <c r="D62" s="161" t="s">
        <v>96</v>
      </c>
      <c r="E62" s="162"/>
      <c r="F62" s="162"/>
      <c r="G62" s="162"/>
      <c r="H62" s="162"/>
      <c r="I62" s="162"/>
      <c r="J62" s="163">
        <f>J100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5"/>
      <c r="C63" s="166"/>
      <c r="D63" s="167" t="s">
        <v>97</v>
      </c>
      <c r="E63" s="168"/>
      <c r="F63" s="168"/>
      <c r="G63" s="168"/>
      <c r="H63" s="168"/>
      <c r="I63" s="168"/>
      <c r="J63" s="169">
        <f>J101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5"/>
      <c r="C64" s="166"/>
      <c r="D64" s="167" t="s">
        <v>98</v>
      </c>
      <c r="E64" s="168"/>
      <c r="F64" s="168"/>
      <c r="G64" s="168"/>
      <c r="H64" s="168"/>
      <c r="I64" s="168"/>
      <c r="J64" s="169">
        <f>J127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5"/>
      <c r="C65" s="166"/>
      <c r="D65" s="167" t="s">
        <v>99</v>
      </c>
      <c r="E65" s="168"/>
      <c r="F65" s="168"/>
      <c r="G65" s="168"/>
      <c r="H65" s="168"/>
      <c r="I65" s="168"/>
      <c r="J65" s="169">
        <f>J160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59"/>
      <c r="C66" s="160"/>
      <c r="D66" s="161" t="s">
        <v>100</v>
      </c>
      <c r="E66" s="162"/>
      <c r="F66" s="162"/>
      <c r="G66" s="162"/>
      <c r="H66" s="162"/>
      <c r="I66" s="162"/>
      <c r="J66" s="163">
        <f>J175</f>
        <v>0</v>
      </c>
      <c r="K66" s="160"/>
      <c r="L66" s="16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5"/>
      <c r="C67" s="166"/>
      <c r="D67" s="167" t="s">
        <v>101</v>
      </c>
      <c r="E67" s="168"/>
      <c r="F67" s="168"/>
      <c r="G67" s="168"/>
      <c r="H67" s="168"/>
      <c r="I67" s="168"/>
      <c r="J67" s="169">
        <f>J176</f>
        <v>0</v>
      </c>
      <c r="K67" s="166"/>
      <c r="L67" s="17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5"/>
      <c r="C68" s="166"/>
      <c r="D68" s="167" t="s">
        <v>102</v>
      </c>
      <c r="E68" s="168"/>
      <c r="F68" s="168"/>
      <c r="G68" s="168"/>
      <c r="H68" s="168"/>
      <c r="I68" s="168"/>
      <c r="J68" s="169">
        <f>J285</f>
        <v>0</v>
      </c>
      <c r="K68" s="166"/>
      <c r="L68" s="17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="2" customFormat="1" ht="6.96" customHeight="1">
      <c r="A74" s="36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24.96" customHeight="1">
      <c r="A75" s="36"/>
      <c r="B75" s="37"/>
      <c r="C75" s="21" t="s">
        <v>103</v>
      </c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16</v>
      </c>
      <c r="D77" s="38"/>
      <c r="E77" s="38"/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154" t="str">
        <f>E7</f>
        <v>Oprava VDJ Koudelka I. p.č. 3596/4, 3596/2 k.ú. Holice v Čechách Holice</v>
      </c>
      <c r="F78" s="30"/>
      <c r="G78" s="30"/>
      <c r="H78" s="30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88</v>
      </c>
      <c r="D79" s="38"/>
      <c r="E79" s="38"/>
      <c r="F79" s="38"/>
      <c r="G79" s="38"/>
      <c r="H79" s="38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6.5" customHeight="1">
      <c r="A80" s="36"/>
      <c r="B80" s="37"/>
      <c r="C80" s="38"/>
      <c r="D80" s="38"/>
      <c r="E80" s="67" t="str">
        <f>E9</f>
        <v>PS 01 - Strojně technologická část</v>
      </c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21</v>
      </c>
      <c r="D82" s="38"/>
      <c r="E82" s="38"/>
      <c r="F82" s="25" t="str">
        <f>F12</f>
        <v>k.ú. Holice v Čechách p.č.3596/4 3596/2</v>
      </c>
      <c r="G82" s="38"/>
      <c r="H82" s="38"/>
      <c r="I82" s="30" t="s">
        <v>23</v>
      </c>
      <c r="J82" s="70" t="str">
        <f>IF(J12="","",J12)</f>
        <v>17. 8. 2022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40.05" customHeight="1">
      <c r="A84" s="36"/>
      <c r="B84" s="37"/>
      <c r="C84" s="30" t="s">
        <v>25</v>
      </c>
      <c r="D84" s="38"/>
      <c r="E84" s="38"/>
      <c r="F84" s="25" t="str">
        <f>E15</f>
        <v>Vodovody a kanalizace Pardubice, a.s.</v>
      </c>
      <c r="G84" s="38"/>
      <c r="H84" s="38"/>
      <c r="I84" s="30" t="s">
        <v>33</v>
      </c>
      <c r="J84" s="34" t="str">
        <f>E21</f>
        <v>BKN spol.s r.o., Vladislavova 29 56601 Vysoké Mýto</v>
      </c>
      <c r="K84" s="38"/>
      <c r="L84" s="12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5.15" customHeight="1">
      <c r="A85" s="36"/>
      <c r="B85" s="37"/>
      <c r="C85" s="30" t="s">
        <v>31</v>
      </c>
      <c r="D85" s="38"/>
      <c r="E85" s="38"/>
      <c r="F85" s="25" t="str">
        <f>IF(E18="","",E18)</f>
        <v>Vyplň údaj</v>
      </c>
      <c r="G85" s="38"/>
      <c r="H85" s="38"/>
      <c r="I85" s="30" t="s">
        <v>38</v>
      </c>
      <c r="J85" s="34" t="str">
        <f>E24</f>
        <v xml:space="preserve"> </v>
      </c>
      <c r="K85" s="38"/>
      <c r="L85" s="12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0.32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2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11" customFormat="1" ht="29.28" customHeight="1">
      <c r="A87" s="171"/>
      <c r="B87" s="172"/>
      <c r="C87" s="173" t="s">
        <v>104</v>
      </c>
      <c r="D87" s="174" t="s">
        <v>61</v>
      </c>
      <c r="E87" s="174" t="s">
        <v>57</v>
      </c>
      <c r="F87" s="174" t="s">
        <v>58</v>
      </c>
      <c r="G87" s="174" t="s">
        <v>105</v>
      </c>
      <c r="H87" s="174" t="s">
        <v>106</v>
      </c>
      <c r="I87" s="174" t="s">
        <v>107</v>
      </c>
      <c r="J87" s="174" t="s">
        <v>92</v>
      </c>
      <c r="K87" s="175" t="s">
        <v>108</v>
      </c>
      <c r="L87" s="176"/>
      <c r="M87" s="90" t="s">
        <v>19</v>
      </c>
      <c r="N87" s="91" t="s">
        <v>46</v>
      </c>
      <c r="O87" s="91" t="s">
        <v>109</v>
      </c>
      <c r="P87" s="91" t="s">
        <v>110</v>
      </c>
      <c r="Q87" s="91" t="s">
        <v>111</v>
      </c>
      <c r="R87" s="91" t="s">
        <v>112</v>
      </c>
      <c r="S87" s="91" t="s">
        <v>113</v>
      </c>
      <c r="T87" s="92" t="s">
        <v>114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6"/>
      <c r="B88" s="37"/>
      <c r="C88" s="97" t="s">
        <v>115</v>
      </c>
      <c r="D88" s="38"/>
      <c r="E88" s="38"/>
      <c r="F88" s="38"/>
      <c r="G88" s="38"/>
      <c r="H88" s="38"/>
      <c r="I88" s="38"/>
      <c r="J88" s="177">
        <f>BK88</f>
        <v>0</v>
      </c>
      <c r="K88" s="38"/>
      <c r="L88" s="42"/>
      <c r="M88" s="93"/>
      <c r="N88" s="178"/>
      <c r="O88" s="94"/>
      <c r="P88" s="179">
        <f>P89+P100+P175</f>
        <v>0</v>
      </c>
      <c r="Q88" s="94"/>
      <c r="R88" s="179">
        <f>R89+R100+R175</f>
        <v>2.9684599999999999</v>
      </c>
      <c r="S88" s="94"/>
      <c r="T88" s="180">
        <f>T89+T100+T175</f>
        <v>11.864620000000002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75</v>
      </c>
      <c r="AU88" s="15" t="s">
        <v>93</v>
      </c>
      <c r="BK88" s="181">
        <f>BK89+BK100+BK175</f>
        <v>0</v>
      </c>
    </row>
    <row r="89" s="12" customFormat="1" ht="25.92" customHeight="1">
      <c r="A89" s="12"/>
      <c r="B89" s="182"/>
      <c r="C89" s="183"/>
      <c r="D89" s="184" t="s">
        <v>75</v>
      </c>
      <c r="E89" s="185" t="s">
        <v>116</v>
      </c>
      <c r="F89" s="185" t="s">
        <v>117</v>
      </c>
      <c r="G89" s="183"/>
      <c r="H89" s="183"/>
      <c r="I89" s="186"/>
      <c r="J89" s="187">
        <f>BK89</f>
        <v>0</v>
      </c>
      <c r="K89" s="183"/>
      <c r="L89" s="188"/>
      <c r="M89" s="189"/>
      <c r="N89" s="190"/>
      <c r="O89" s="190"/>
      <c r="P89" s="191">
        <f>P90</f>
        <v>0</v>
      </c>
      <c r="Q89" s="190"/>
      <c r="R89" s="191">
        <f>R90</f>
        <v>0</v>
      </c>
      <c r="S89" s="190"/>
      <c r="T89" s="192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3" t="s">
        <v>84</v>
      </c>
      <c r="AT89" s="194" t="s">
        <v>75</v>
      </c>
      <c r="AU89" s="194" t="s">
        <v>76</v>
      </c>
      <c r="AY89" s="193" t="s">
        <v>118</v>
      </c>
      <c r="BK89" s="195">
        <f>BK90</f>
        <v>0</v>
      </c>
    </row>
    <row r="90" s="12" customFormat="1" ht="22.8" customHeight="1">
      <c r="A90" s="12"/>
      <c r="B90" s="182"/>
      <c r="C90" s="183"/>
      <c r="D90" s="184" t="s">
        <v>75</v>
      </c>
      <c r="E90" s="196" t="s">
        <v>119</v>
      </c>
      <c r="F90" s="196" t="s">
        <v>120</v>
      </c>
      <c r="G90" s="183"/>
      <c r="H90" s="183"/>
      <c r="I90" s="186"/>
      <c r="J90" s="197">
        <f>BK90</f>
        <v>0</v>
      </c>
      <c r="K90" s="183"/>
      <c r="L90" s="188"/>
      <c r="M90" s="189"/>
      <c r="N90" s="190"/>
      <c r="O90" s="190"/>
      <c r="P90" s="191">
        <f>SUM(P91:P99)</f>
        <v>0</v>
      </c>
      <c r="Q90" s="190"/>
      <c r="R90" s="191">
        <f>SUM(R91:R99)</f>
        <v>0</v>
      </c>
      <c r="S90" s="190"/>
      <c r="T90" s="192">
        <f>SUM(T91:T99)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3" t="s">
        <v>84</v>
      </c>
      <c r="AT90" s="194" t="s">
        <v>75</v>
      </c>
      <c r="AU90" s="194" t="s">
        <v>84</v>
      </c>
      <c r="AY90" s="193" t="s">
        <v>118</v>
      </c>
      <c r="BK90" s="195">
        <f>SUM(BK91:BK99)</f>
        <v>0</v>
      </c>
    </row>
    <row r="91" s="2" customFormat="1" ht="24.15" customHeight="1">
      <c r="A91" s="36"/>
      <c r="B91" s="37"/>
      <c r="C91" s="198" t="s">
        <v>84</v>
      </c>
      <c r="D91" s="198" t="s">
        <v>121</v>
      </c>
      <c r="E91" s="199" t="s">
        <v>122</v>
      </c>
      <c r="F91" s="200" t="s">
        <v>123</v>
      </c>
      <c r="G91" s="201" t="s">
        <v>124</v>
      </c>
      <c r="H91" s="202">
        <v>11.865</v>
      </c>
      <c r="I91" s="203"/>
      <c r="J91" s="204">
        <f>ROUND(I91*H91,2)</f>
        <v>0</v>
      </c>
      <c r="K91" s="200" t="s">
        <v>125</v>
      </c>
      <c r="L91" s="42"/>
      <c r="M91" s="205" t="s">
        <v>19</v>
      </c>
      <c r="N91" s="206" t="s">
        <v>47</v>
      </c>
      <c r="O91" s="82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9" t="s">
        <v>126</v>
      </c>
      <c r="AT91" s="209" t="s">
        <v>121</v>
      </c>
      <c r="AU91" s="209" t="s">
        <v>86</v>
      </c>
      <c r="AY91" s="15" t="s">
        <v>118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5" t="s">
        <v>84</v>
      </c>
      <c r="BK91" s="210">
        <f>ROUND(I91*H91,2)</f>
        <v>0</v>
      </c>
      <c r="BL91" s="15" t="s">
        <v>126</v>
      </c>
      <c r="BM91" s="209" t="s">
        <v>127</v>
      </c>
    </row>
    <row r="92" s="2" customFormat="1">
      <c r="A92" s="36"/>
      <c r="B92" s="37"/>
      <c r="C92" s="38"/>
      <c r="D92" s="211" t="s">
        <v>128</v>
      </c>
      <c r="E92" s="38"/>
      <c r="F92" s="212" t="s">
        <v>129</v>
      </c>
      <c r="G92" s="38"/>
      <c r="H92" s="38"/>
      <c r="I92" s="213"/>
      <c r="J92" s="38"/>
      <c r="K92" s="38"/>
      <c r="L92" s="42"/>
      <c r="M92" s="214"/>
      <c r="N92" s="215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128</v>
      </c>
      <c r="AU92" s="15" t="s">
        <v>86</v>
      </c>
    </row>
    <row r="93" s="2" customFormat="1" ht="21.75" customHeight="1">
      <c r="A93" s="36"/>
      <c r="B93" s="37"/>
      <c r="C93" s="198" t="s">
        <v>86</v>
      </c>
      <c r="D93" s="198" t="s">
        <v>121</v>
      </c>
      <c r="E93" s="199" t="s">
        <v>130</v>
      </c>
      <c r="F93" s="200" t="s">
        <v>131</v>
      </c>
      <c r="G93" s="201" t="s">
        <v>124</v>
      </c>
      <c r="H93" s="202">
        <v>11.865</v>
      </c>
      <c r="I93" s="203"/>
      <c r="J93" s="204">
        <f>ROUND(I93*H93,2)</f>
        <v>0</v>
      </c>
      <c r="K93" s="200" t="s">
        <v>125</v>
      </c>
      <c r="L93" s="42"/>
      <c r="M93" s="205" t="s">
        <v>19</v>
      </c>
      <c r="N93" s="206" t="s">
        <v>47</v>
      </c>
      <c r="O93" s="82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9" t="s">
        <v>126</v>
      </c>
      <c r="AT93" s="209" t="s">
        <v>121</v>
      </c>
      <c r="AU93" s="209" t="s">
        <v>86</v>
      </c>
      <c r="AY93" s="15" t="s">
        <v>118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5" t="s">
        <v>84</v>
      </c>
      <c r="BK93" s="210">
        <f>ROUND(I93*H93,2)</f>
        <v>0</v>
      </c>
      <c r="BL93" s="15" t="s">
        <v>126</v>
      </c>
      <c r="BM93" s="209" t="s">
        <v>132</v>
      </c>
    </row>
    <row r="94" s="2" customFormat="1">
      <c r="A94" s="36"/>
      <c r="B94" s="37"/>
      <c r="C94" s="38"/>
      <c r="D94" s="211" t="s">
        <v>128</v>
      </c>
      <c r="E94" s="38"/>
      <c r="F94" s="212" t="s">
        <v>133</v>
      </c>
      <c r="G94" s="38"/>
      <c r="H94" s="38"/>
      <c r="I94" s="213"/>
      <c r="J94" s="38"/>
      <c r="K94" s="38"/>
      <c r="L94" s="42"/>
      <c r="M94" s="214"/>
      <c r="N94" s="215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128</v>
      </c>
      <c r="AU94" s="15" t="s">
        <v>86</v>
      </c>
    </row>
    <row r="95" s="2" customFormat="1" ht="24.15" customHeight="1">
      <c r="A95" s="36"/>
      <c r="B95" s="37"/>
      <c r="C95" s="198" t="s">
        <v>134</v>
      </c>
      <c r="D95" s="198" t="s">
        <v>121</v>
      </c>
      <c r="E95" s="199" t="s">
        <v>135</v>
      </c>
      <c r="F95" s="200" t="s">
        <v>136</v>
      </c>
      <c r="G95" s="201" t="s">
        <v>124</v>
      </c>
      <c r="H95" s="202">
        <v>142.38</v>
      </c>
      <c r="I95" s="203"/>
      <c r="J95" s="204">
        <f>ROUND(I95*H95,2)</f>
        <v>0</v>
      </c>
      <c r="K95" s="200" t="s">
        <v>125</v>
      </c>
      <c r="L95" s="42"/>
      <c r="M95" s="205" t="s">
        <v>19</v>
      </c>
      <c r="N95" s="206" t="s">
        <v>47</v>
      </c>
      <c r="O95" s="82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9" t="s">
        <v>126</v>
      </c>
      <c r="AT95" s="209" t="s">
        <v>121</v>
      </c>
      <c r="AU95" s="209" t="s">
        <v>86</v>
      </c>
      <c r="AY95" s="15" t="s">
        <v>118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5" t="s">
        <v>84</v>
      </c>
      <c r="BK95" s="210">
        <f>ROUND(I95*H95,2)</f>
        <v>0</v>
      </c>
      <c r="BL95" s="15" t="s">
        <v>126</v>
      </c>
      <c r="BM95" s="209" t="s">
        <v>137</v>
      </c>
    </row>
    <row r="96" s="2" customFormat="1">
      <c r="A96" s="36"/>
      <c r="B96" s="37"/>
      <c r="C96" s="38"/>
      <c r="D96" s="211" t="s">
        <v>128</v>
      </c>
      <c r="E96" s="38"/>
      <c r="F96" s="212" t="s">
        <v>138</v>
      </c>
      <c r="G96" s="38"/>
      <c r="H96" s="38"/>
      <c r="I96" s="213"/>
      <c r="J96" s="38"/>
      <c r="K96" s="38"/>
      <c r="L96" s="42"/>
      <c r="M96" s="214"/>
      <c r="N96" s="215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128</v>
      </c>
      <c r="AU96" s="15" t="s">
        <v>86</v>
      </c>
    </row>
    <row r="97" s="13" customFormat="1">
      <c r="A97" s="13"/>
      <c r="B97" s="216"/>
      <c r="C97" s="217"/>
      <c r="D97" s="218" t="s">
        <v>139</v>
      </c>
      <c r="E97" s="219" t="s">
        <v>19</v>
      </c>
      <c r="F97" s="220" t="s">
        <v>140</v>
      </c>
      <c r="G97" s="217"/>
      <c r="H97" s="221">
        <v>142.38</v>
      </c>
      <c r="I97" s="222"/>
      <c r="J97" s="217"/>
      <c r="K97" s="217"/>
      <c r="L97" s="223"/>
      <c r="M97" s="224"/>
      <c r="N97" s="225"/>
      <c r="O97" s="225"/>
      <c r="P97" s="225"/>
      <c r="Q97" s="225"/>
      <c r="R97" s="225"/>
      <c r="S97" s="225"/>
      <c r="T97" s="22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7" t="s">
        <v>139</v>
      </c>
      <c r="AU97" s="227" t="s">
        <v>86</v>
      </c>
      <c r="AV97" s="13" t="s">
        <v>86</v>
      </c>
      <c r="AW97" s="13" t="s">
        <v>37</v>
      </c>
      <c r="AX97" s="13" t="s">
        <v>84</v>
      </c>
      <c r="AY97" s="227" t="s">
        <v>118</v>
      </c>
    </row>
    <row r="98" s="2" customFormat="1" ht="24.15" customHeight="1">
      <c r="A98" s="36"/>
      <c r="B98" s="37"/>
      <c r="C98" s="198" t="s">
        <v>126</v>
      </c>
      <c r="D98" s="198" t="s">
        <v>121</v>
      </c>
      <c r="E98" s="199" t="s">
        <v>141</v>
      </c>
      <c r="F98" s="200" t="s">
        <v>142</v>
      </c>
      <c r="G98" s="201" t="s">
        <v>124</v>
      </c>
      <c r="H98" s="202">
        <v>11.865</v>
      </c>
      <c r="I98" s="203"/>
      <c r="J98" s="204">
        <f>ROUND(I98*H98,2)</f>
        <v>0</v>
      </c>
      <c r="K98" s="200" t="s">
        <v>125</v>
      </c>
      <c r="L98" s="42"/>
      <c r="M98" s="205" t="s">
        <v>19</v>
      </c>
      <c r="N98" s="206" t="s">
        <v>47</v>
      </c>
      <c r="O98" s="82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9" t="s">
        <v>126</v>
      </c>
      <c r="AT98" s="209" t="s">
        <v>121</v>
      </c>
      <c r="AU98" s="209" t="s">
        <v>86</v>
      </c>
      <c r="AY98" s="15" t="s">
        <v>118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5" t="s">
        <v>84</v>
      </c>
      <c r="BK98" s="210">
        <f>ROUND(I98*H98,2)</f>
        <v>0</v>
      </c>
      <c r="BL98" s="15" t="s">
        <v>126</v>
      </c>
      <c r="BM98" s="209" t="s">
        <v>143</v>
      </c>
    </row>
    <row r="99" s="2" customFormat="1">
      <c r="A99" s="36"/>
      <c r="B99" s="37"/>
      <c r="C99" s="38"/>
      <c r="D99" s="211" t="s">
        <v>128</v>
      </c>
      <c r="E99" s="38"/>
      <c r="F99" s="212" t="s">
        <v>144</v>
      </c>
      <c r="G99" s="38"/>
      <c r="H99" s="38"/>
      <c r="I99" s="213"/>
      <c r="J99" s="38"/>
      <c r="K99" s="38"/>
      <c r="L99" s="42"/>
      <c r="M99" s="214"/>
      <c r="N99" s="215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128</v>
      </c>
      <c r="AU99" s="15" t="s">
        <v>86</v>
      </c>
    </row>
    <row r="100" s="12" customFormat="1" ht="25.92" customHeight="1">
      <c r="A100" s="12"/>
      <c r="B100" s="182"/>
      <c r="C100" s="183"/>
      <c r="D100" s="184" t="s">
        <v>75</v>
      </c>
      <c r="E100" s="185" t="s">
        <v>145</v>
      </c>
      <c r="F100" s="185" t="s">
        <v>146</v>
      </c>
      <c r="G100" s="183"/>
      <c r="H100" s="183"/>
      <c r="I100" s="186"/>
      <c r="J100" s="187">
        <f>BK100</f>
        <v>0</v>
      </c>
      <c r="K100" s="183"/>
      <c r="L100" s="188"/>
      <c r="M100" s="189"/>
      <c r="N100" s="190"/>
      <c r="O100" s="190"/>
      <c r="P100" s="191">
        <f>P101+P127+P160</f>
        <v>0</v>
      </c>
      <c r="Q100" s="190"/>
      <c r="R100" s="191">
        <f>R101+R127+R160</f>
        <v>0.046620000000000002</v>
      </c>
      <c r="S100" s="190"/>
      <c r="T100" s="192">
        <f>T101+T127+T160</f>
        <v>11.724620000000002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3" t="s">
        <v>86</v>
      </c>
      <c r="AT100" s="194" t="s">
        <v>75</v>
      </c>
      <c r="AU100" s="194" t="s">
        <v>76</v>
      </c>
      <c r="AY100" s="193" t="s">
        <v>118</v>
      </c>
      <c r="BK100" s="195">
        <f>BK101+BK127+BK160</f>
        <v>0</v>
      </c>
    </row>
    <row r="101" s="12" customFormat="1" ht="22.8" customHeight="1">
      <c r="A101" s="12"/>
      <c r="B101" s="182"/>
      <c r="C101" s="183"/>
      <c r="D101" s="184" t="s">
        <v>75</v>
      </c>
      <c r="E101" s="196" t="s">
        <v>147</v>
      </c>
      <c r="F101" s="196" t="s">
        <v>148</v>
      </c>
      <c r="G101" s="183"/>
      <c r="H101" s="183"/>
      <c r="I101" s="186"/>
      <c r="J101" s="197">
        <f>BK101</f>
        <v>0</v>
      </c>
      <c r="K101" s="183"/>
      <c r="L101" s="188"/>
      <c r="M101" s="189"/>
      <c r="N101" s="190"/>
      <c r="O101" s="190"/>
      <c r="P101" s="191">
        <f>SUM(P102:P126)</f>
        <v>0</v>
      </c>
      <c r="Q101" s="190"/>
      <c r="R101" s="191">
        <f>SUM(R102:R126)</f>
        <v>0.031009999999999999</v>
      </c>
      <c r="S101" s="190"/>
      <c r="T101" s="192">
        <f>SUM(T102:T126)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3" t="s">
        <v>86</v>
      </c>
      <c r="AT101" s="194" t="s">
        <v>75</v>
      </c>
      <c r="AU101" s="194" t="s">
        <v>84</v>
      </c>
      <c r="AY101" s="193" t="s">
        <v>118</v>
      </c>
      <c r="BK101" s="195">
        <f>SUM(BK102:BK126)</f>
        <v>0</v>
      </c>
    </row>
    <row r="102" s="2" customFormat="1" ht="16.5" customHeight="1">
      <c r="A102" s="36"/>
      <c r="B102" s="37"/>
      <c r="C102" s="198" t="s">
        <v>149</v>
      </c>
      <c r="D102" s="198" t="s">
        <v>121</v>
      </c>
      <c r="E102" s="199" t="s">
        <v>150</v>
      </c>
      <c r="F102" s="200" t="s">
        <v>151</v>
      </c>
      <c r="G102" s="201" t="s">
        <v>152</v>
      </c>
      <c r="H102" s="202">
        <v>13</v>
      </c>
      <c r="I102" s="203"/>
      <c r="J102" s="204">
        <f>ROUND(I102*H102,2)</f>
        <v>0</v>
      </c>
      <c r="K102" s="200" t="s">
        <v>125</v>
      </c>
      <c r="L102" s="42"/>
      <c r="M102" s="205" t="s">
        <v>19</v>
      </c>
      <c r="N102" s="206" t="s">
        <v>47</v>
      </c>
      <c r="O102" s="82"/>
      <c r="P102" s="207">
        <f>O102*H102</f>
        <v>0</v>
      </c>
      <c r="Q102" s="207">
        <v>0.0020100000000000001</v>
      </c>
      <c r="R102" s="207">
        <f>Q102*H102</f>
        <v>0.02613</v>
      </c>
      <c r="S102" s="207">
        <v>0</v>
      </c>
      <c r="T102" s="208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9" t="s">
        <v>84</v>
      </c>
      <c r="AT102" s="209" t="s">
        <v>121</v>
      </c>
      <c r="AU102" s="209" t="s">
        <v>86</v>
      </c>
      <c r="AY102" s="15" t="s">
        <v>118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5" t="s">
        <v>84</v>
      </c>
      <c r="BK102" s="210">
        <f>ROUND(I102*H102,2)</f>
        <v>0</v>
      </c>
      <c r="BL102" s="15" t="s">
        <v>84</v>
      </c>
      <c r="BM102" s="209" t="s">
        <v>153</v>
      </c>
    </row>
    <row r="103" s="2" customFormat="1">
      <c r="A103" s="36"/>
      <c r="B103" s="37"/>
      <c r="C103" s="38"/>
      <c r="D103" s="211" t="s">
        <v>128</v>
      </c>
      <c r="E103" s="38"/>
      <c r="F103" s="212" t="s">
        <v>154</v>
      </c>
      <c r="G103" s="38"/>
      <c r="H103" s="38"/>
      <c r="I103" s="213"/>
      <c r="J103" s="38"/>
      <c r="K103" s="38"/>
      <c r="L103" s="42"/>
      <c r="M103" s="214"/>
      <c r="N103" s="215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128</v>
      </c>
      <c r="AU103" s="15" t="s">
        <v>86</v>
      </c>
    </row>
    <row r="104" s="13" customFormat="1">
      <c r="A104" s="13"/>
      <c r="B104" s="216"/>
      <c r="C104" s="217"/>
      <c r="D104" s="218" t="s">
        <v>139</v>
      </c>
      <c r="E104" s="219" t="s">
        <v>19</v>
      </c>
      <c r="F104" s="220" t="s">
        <v>155</v>
      </c>
      <c r="G104" s="217"/>
      <c r="H104" s="221">
        <v>13</v>
      </c>
      <c r="I104" s="222"/>
      <c r="J104" s="217"/>
      <c r="K104" s="217"/>
      <c r="L104" s="223"/>
      <c r="M104" s="224"/>
      <c r="N104" s="225"/>
      <c r="O104" s="225"/>
      <c r="P104" s="225"/>
      <c r="Q104" s="225"/>
      <c r="R104" s="225"/>
      <c r="S104" s="225"/>
      <c r="T104" s="22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7" t="s">
        <v>139</v>
      </c>
      <c r="AU104" s="227" t="s">
        <v>86</v>
      </c>
      <c r="AV104" s="13" t="s">
        <v>86</v>
      </c>
      <c r="AW104" s="13" t="s">
        <v>37</v>
      </c>
      <c r="AX104" s="13" t="s">
        <v>84</v>
      </c>
      <c r="AY104" s="227" t="s">
        <v>118</v>
      </c>
    </row>
    <row r="105" s="2" customFormat="1" ht="16.5" customHeight="1">
      <c r="A105" s="36"/>
      <c r="B105" s="37"/>
      <c r="C105" s="198" t="s">
        <v>156</v>
      </c>
      <c r="D105" s="198" t="s">
        <v>121</v>
      </c>
      <c r="E105" s="199" t="s">
        <v>157</v>
      </c>
      <c r="F105" s="200" t="s">
        <v>158</v>
      </c>
      <c r="G105" s="201" t="s">
        <v>152</v>
      </c>
      <c r="H105" s="202">
        <v>1</v>
      </c>
      <c r="I105" s="203"/>
      <c r="J105" s="204">
        <f>ROUND(I105*H105,2)</f>
        <v>0</v>
      </c>
      <c r="K105" s="200" t="s">
        <v>125</v>
      </c>
      <c r="L105" s="42"/>
      <c r="M105" s="205" t="s">
        <v>19</v>
      </c>
      <c r="N105" s="206" t="s">
        <v>47</v>
      </c>
      <c r="O105" s="82"/>
      <c r="P105" s="207">
        <f>O105*H105</f>
        <v>0</v>
      </c>
      <c r="Q105" s="207">
        <v>0.00040999999999999999</v>
      </c>
      <c r="R105" s="207">
        <f>Q105*H105</f>
        <v>0.00040999999999999999</v>
      </c>
      <c r="S105" s="207">
        <v>0</v>
      </c>
      <c r="T105" s="208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9" t="s">
        <v>84</v>
      </c>
      <c r="AT105" s="209" t="s">
        <v>121</v>
      </c>
      <c r="AU105" s="209" t="s">
        <v>86</v>
      </c>
      <c r="AY105" s="15" t="s">
        <v>118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5" t="s">
        <v>84</v>
      </c>
      <c r="BK105" s="210">
        <f>ROUND(I105*H105,2)</f>
        <v>0</v>
      </c>
      <c r="BL105" s="15" t="s">
        <v>84</v>
      </c>
      <c r="BM105" s="209" t="s">
        <v>159</v>
      </c>
    </row>
    <row r="106" s="2" customFormat="1">
      <c r="A106" s="36"/>
      <c r="B106" s="37"/>
      <c r="C106" s="38"/>
      <c r="D106" s="211" t="s">
        <v>128</v>
      </c>
      <c r="E106" s="38"/>
      <c r="F106" s="212" t="s">
        <v>160</v>
      </c>
      <c r="G106" s="38"/>
      <c r="H106" s="38"/>
      <c r="I106" s="213"/>
      <c r="J106" s="38"/>
      <c r="K106" s="38"/>
      <c r="L106" s="42"/>
      <c r="M106" s="214"/>
      <c r="N106" s="215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128</v>
      </c>
      <c r="AU106" s="15" t="s">
        <v>86</v>
      </c>
    </row>
    <row r="107" s="13" customFormat="1">
      <c r="A107" s="13"/>
      <c r="B107" s="216"/>
      <c r="C107" s="217"/>
      <c r="D107" s="218" t="s">
        <v>139</v>
      </c>
      <c r="E107" s="219" t="s">
        <v>19</v>
      </c>
      <c r="F107" s="220" t="s">
        <v>161</v>
      </c>
      <c r="G107" s="217"/>
      <c r="H107" s="221">
        <v>1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7" t="s">
        <v>139</v>
      </c>
      <c r="AU107" s="227" t="s">
        <v>86</v>
      </c>
      <c r="AV107" s="13" t="s">
        <v>86</v>
      </c>
      <c r="AW107" s="13" t="s">
        <v>37</v>
      </c>
      <c r="AX107" s="13" t="s">
        <v>84</v>
      </c>
      <c r="AY107" s="227" t="s">
        <v>118</v>
      </c>
    </row>
    <row r="108" s="2" customFormat="1" ht="16.5" customHeight="1">
      <c r="A108" s="36"/>
      <c r="B108" s="37"/>
      <c r="C108" s="198" t="s">
        <v>162</v>
      </c>
      <c r="D108" s="198" t="s">
        <v>121</v>
      </c>
      <c r="E108" s="199" t="s">
        <v>163</v>
      </c>
      <c r="F108" s="200" t="s">
        <v>164</v>
      </c>
      <c r="G108" s="201" t="s">
        <v>152</v>
      </c>
      <c r="H108" s="202">
        <v>2</v>
      </c>
      <c r="I108" s="203"/>
      <c r="J108" s="204">
        <f>ROUND(I108*H108,2)</f>
        <v>0</v>
      </c>
      <c r="K108" s="200" t="s">
        <v>125</v>
      </c>
      <c r="L108" s="42"/>
      <c r="M108" s="205" t="s">
        <v>19</v>
      </c>
      <c r="N108" s="206" t="s">
        <v>47</v>
      </c>
      <c r="O108" s="82"/>
      <c r="P108" s="207">
        <f>O108*H108</f>
        <v>0</v>
      </c>
      <c r="Q108" s="207">
        <v>0.00048000000000000001</v>
      </c>
      <c r="R108" s="207">
        <f>Q108*H108</f>
        <v>0.00096000000000000002</v>
      </c>
      <c r="S108" s="207">
        <v>0</v>
      </c>
      <c r="T108" s="208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9" t="s">
        <v>84</v>
      </c>
      <c r="AT108" s="209" t="s">
        <v>121</v>
      </c>
      <c r="AU108" s="209" t="s">
        <v>86</v>
      </c>
      <c r="AY108" s="15" t="s">
        <v>118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5" t="s">
        <v>84</v>
      </c>
      <c r="BK108" s="210">
        <f>ROUND(I108*H108,2)</f>
        <v>0</v>
      </c>
      <c r="BL108" s="15" t="s">
        <v>84</v>
      </c>
      <c r="BM108" s="209" t="s">
        <v>165</v>
      </c>
    </row>
    <row r="109" s="2" customFormat="1">
      <c r="A109" s="36"/>
      <c r="B109" s="37"/>
      <c r="C109" s="38"/>
      <c r="D109" s="211" t="s">
        <v>128</v>
      </c>
      <c r="E109" s="38"/>
      <c r="F109" s="212" t="s">
        <v>166</v>
      </c>
      <c r="G109" s="38"/>
      <c r="H109" s="38"/>
      <c r="I109" s="213"/>
      <c r="J109" s="38"/>
      <c r="K109" s="38"/>
      <c r="L109" s="42"/>
      <c r="M109" s="214"/>
      <c r="N109" s="215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128</v>
      </c>
      <c r="AU109" s="15" t="s">
        <v>86</v>
      </c>
    </row>
    <row r="110" s="13" customFormat="1">
      <c r="A110" s="13"/>
      <c r="B110" s="216"/>
      <c r="C110" s="217"/>
      <c r="D110" s="218" t="s">
        <v>139</v>
      </c>
      <c r="E110" s="219" t="s">
        <v>19</v>
      </c>
      <c r="F110" s="220" t="s">
        <v>167</v>
      </c>
      <c r="G110" s="217"/>
      <c r="H110" s="221">
        <v>2</v>
      </c>
      <c r="I110" s="222"/>
      <c r="J110" s="217"/>
      <c r="K110" s="217"/>
      <c r="L110" s="223"/>
      <c r="M110" s="224"/>
      <c r="N110" s="225"/>
      <c r="O110" s="225"/>
      <c r="P110" s="225"/>
      <c r="Q110" s="225"/>
      <c r="R110" s="225"/>
      <c r="S110" s="225"/>
      <c r="T110" s="22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7" t="s">
        <v>139</v>
      </c>
      <c r="AU110" s="227" t="s">
        <v>86</v>
      </c>
      <c r="AV110" s="13" t="s">
        <v>86</v>
      </c>
      <c r="AW110" s="13" t="s">
        <v>37</v>
      </c>
      <c r="AX110" s="13" t="s">
        <v>84</v>
      </c>
      <c r="AY110" s="227" t="s">
        <v>118</v>
      </c>
    </row>
    <row r="111" s="2" customFormat="1" ht="16.5" customHeight="1">
      <c r="A111" s="36"/>
      <c r="B111" s="37"/>
      <c r="C111" s="198" t="s">
        <v>168</v>
      </c>
      <c r="D111" s="198" t="s">
        <v>121</v>
      </c>
      <c r="E111" s="199" t="s">
        <v>169</v>
      </c>
      <c r="F111" s="200" t="s">
        <v>170</v>
      </c>
      <c r="G111" s="201" t="s">
        <v>171</v>
      </c>
      <c r="H111" s="202">
        <v>2</v>
      </c>
      <c r="I111" s="203"/>
      <c r="J111" s="204">
        <f>ROUND(I111*H111,2)</f>
        <v>0</v>
      </c>
      <c r="K111" s="200" t="s">
        <v>125</v>
      </c>
      <c r="L111" s="42"/>
      <c r="M111" s="205" t="s">
        <v>19</v>
      </c>
      <c r="N111" s="206" t="s">
        <v>47</v>
      </c>
      <c r="O111" s="82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9" t="s">
        <v>84</v>
      </c>
      <c r="AT111" s="209" t="s">
        <v>121</v>
      </c>
      <c r="AU111" s="209" t="s">
        <v>86</v>
      </c>
      <c r="AY111" s="15" t="s">
        <v>118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5" t="s">
        <v>84</v>
      </c>
      <c r="BK111" s="210">
        <f>ROUND(I111*H111,2)</f>
        <v>0</v>
      </c>
      <c r="BL111" s="15" t="s">
        <v>84</v>
      </c>
      <c r="BM111" s="209" t="s">
        <v>172</v>
      </c>
    </row>
    <row r="112" s="2" customFormat="1">
      <c r="A112" s="36"/>
      <c r="B112" s="37"/>
      <c r="C112" s="38"/>
      <c r="D112" s="211" t="s">
        <v>128</v>
      </c>
      <c r="E112" s="38"/>
      <c r="F112" s="212" t="s">
        <v>173</v>
      </c>
      <c r="G112" s="38"/>
      <c r="H112" s="38"/>
      <c r="I112" s="213"/>
      <c r="J112" s="38"/>
      <c r="K112" s="38"/>
      <c r="L112" s="42"/>
      <c r="M112" s="214"/>
      <c r="N112" s="215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128</v>
      </c>
      <c r="AU112" s="15" t="s">
        <v>86</v>
      </c>
    </row>
    <row r="113" s="13" customFormat="1">
      <c r="A113" s="13"/>
      <c r="B113" s="216"/>
      <c r="C113" s="217"/>
      <c r="D113" s="218" t="s">
        <v>139</v>
      </c>
      <c r="E113" s="219" t="s">
        <v>19</v>
      </c>
      <c r="F113" s="220" t="s">
        <v>167</v>
      </c>
      <c r="G113" s="217"/>
      <c r="H113" s="221">
        <v>2</v>
      </c>
      <c r="I113" s="222"/>
      <c r="J113" s="217"/>
      <c r="K113" s="217"/>
      <c r="L113" s="223"/>
      <c r="M113" s="224"/>
      <c r="N113" s="225"/>
      <c r="O113" s="225"/>
      <c r="P113" s="225"/>
      <c r="Q113" s="225"/>
      <c r="R113" s="225"/>
      <c r="S113" s="225"/>
      <c r="T113" s="22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7" t="s">
        <v>139</v>
      </c>
      <c r="AU113" s="227" t="s">
        <v>86</v>
      </c>
      <c r="AV113" s="13" t="s">
        <v>86</v>
      </c>
      <c r="AW113" s="13" t="s">
        <v>37</v>
      </c>
      <c r="AX113" s="13" t="s">
        <v>84</v>
      </c>
      <c r="AY113" s="227" t="s">
        <v>118</v>
      </c>
    </row>
    <row r="114" s="2" customFormat="1" ht="16.5" customHeight="1">
      <c r="A114" s="36"/>
      <c r="B114" s="37"/>
      <c r="C114" s="198" t="s">
        <v>174</v>
      </c>
      <c r="D114" s="198" t="s">
        <v>121</v>
      </c>
      <c r="E114" s="199" t="s">
        <v>175</v>
      </c>
      <c r="F114" s="200" t="s">
        <v>176</v>
      </c>
      <c r="G114" s="201" t="s">
        <v>171</v>
      </c>
      <c r="H114" s="202">
        <v>1</v>
      </c>
      <c r="I114" s="203"/>
      <c r="J114" s="204">
        <f>ROUND(I114*H114,2)</f>
        <v>0</v>
      </c>
      <c r="K114" s="200" t="s">
        <v>125</v>
      </c>
      <c r="L114" s="42"/>
      <c r="M114" s="205" t="s">
        <v>19</v>
      </c>
      <c r="N114" s="206" t="s">
        <v>47</v>
      </c>
      <c r="O114" s="82"/>
      <c r="P114" s="207">
        <f>O114*H114</f>
        <v>0</v>
      </c>
      <c r="Q114" s="207">
        <v>0.00056999999999999998</v>
      </c>
      <c r="R114" s="207">
        <f>Q114*H114</f>
        <v>0.00056999999999999998</v>
      </c>
      <c r="S114" s="207">
        <v>0</v>
      </c>
      <c r="T114" s="208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9" t="s">
        <v>84</v>
      </c>
      <c r="AT114" s="209" t="s">
        <v>121</v>
      </c>
      <c r="AU114" s="209" t="s">
        <v>86</v>
      </c>
      <c r="AY114" s="15" t="s">
        <v>118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5" t="s">
        <v>84</v>
      </c>
      <c r="BK114" s="210">
        <f>ROUND(I114*H114,2)</f>
        <v>0</v>
      </c>
      <c r="BL114" s="15" t="s">
        <v>84</v>
      </c>
      <c r="BM114" s="209" t="s">
        <v>177</v>
      </c>
    </row>
    <row r="115" s="2" customFormat="1">
      <c r="A115" s="36"/>
      <c r="B115" s="37"/>
      <c r="C115" s="38"/>
      <c r="D115" s="211" t="s">
        <v>128</v>
      </c>
      <c r="E115" s="38"/>
      <c r="F115" s="212" t="s">
        <v>178</v>
      </c>
      <c r="G115" s="38"/>
      <c r="H115" s="38"/>
      <c r="I115" s="213"/>
      <c r="J115" s="38"/>
      <c r="K115" s="38"/>
      <c r="L115" s="42"/>
      <c r="M115" s="214"/>
      <c r="N115" s="215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128</v>
      </c>
      <c r="AU115" s="15" t="s">
        <v>86</v>
      </c>
    </row>
    <row r="116" s="13" customFormat="1">
      <c r="A116" s="13"/>
      <c r="B116" s="216"/>
      <c r="C116" s="217"/>
      <c r="D116" s="218" t="s">
        <v>139</v>
      </c>
      <c r="E116" s="219" t="s">
        <v>19</v>
      </c>
      <c r="F116" s="220" t="s">
        <v>179</v>
      </c>
      <c r="G116" s="217"/>
      <c r="H116" s="221">
        <v>1</v>
      </c>
      <c r="I116" s="222"/>
      <c r="J116" s="217"/>
      <c r="K116" s="217"/>
      <c r="L116" s="223"/>
      <c r="M116" s="224"/>
      <c r="N116" s="225"/>
      <c r="O116" s="225"/>
      <c r="P116" s="225"/>
      <c r="Q116" s="225"/>
      <c r="R116" s="225"/>
      <c r="S116" s="225"/>
      <c r="T116" s="22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7" t="s">
        <v>139</v>
      </c>
      <c r="AU116" s="227" t="s">
        <v>86</v>
      </c>
      <c r="AV116" s="13" t="s">
        <v>86</v>
      </c>
      <c r="AW116" s="13" t="s">
        <v>37</v>
      </c>
      <c r="AX116" s="13" t="s">
        <v>84</v>
      </c>
      <c r="AY116" s="227" t="s">
        <v>118</v>
      </c>
    </row>
    <row r="117" s="2" customFormat="1" ht="16.5" customHeight="1">
      <c r="A117" s="36"/>
      <c r="B117" s="37"/>
      <c r="C117" s="228" t="s">
        <v>180</v>
      </c>
      <c r="D117" s="228" t="s">
        <v>181</v>
      </c>
      <c r="E117" s="229" t="s">
        <v>182</v>
      </c>
      <c r="F117" s="230" t="s">
        <v>183</v>
      </c>
      <c r="G117" s="231" t="s">
        <v>171</v>
      </c>
      <c r="H117" s="232">
        <v>1</v>
      </c>
      <c r="I117" s="233"/>
      <c r="J117" s="234">
        <f>ROUND(I117*H117,2)</f>
        <v>0</v>
      </c>
      <c r="K117" s="230" t="s">
        <v>125</v>
      </c>
      <c r="L117" s="235"/>
      <c r="M117" s="236" t="s">
        <v>19</v>
      </c>
      <c r="N117" s="237" t="s">
        <v>47</v>
      </c>
      <c r="O117" s="82"/>
      <c r="P117" s="207">
        <f>O117*H117</f>
        <v>0</v>
      </c>
      <c r="Q117" s="207">
        <v>0.0025999999999999999</v>
      </c>
      <c r="R117" s="207">
        <f>Q117*H117</f>
        <v>0.0025999999999999999</v>
      </c>
      <c r="S117" s="207">
        <v>0</v>
      </c>
      <c r="T117" s="208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9" t="s">
        <v>86</v>
      </c>
      <c r="AT117" s="209" t="s">
        <v>181</v>
      </c>
      <c r="AU117" s="209" t="s">
        <v>86</v>
      </c>
      <c r="AY117" s="15" t="s">
        <v>118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5" t="s">
        <v>84</v>
      </c>
      <c r="BK117" s="210">
        <f>ROUND(I117*H117,2)</f>
        <v>0</v>
      </c>
      <c r="BL117" s="15" t="s">
        <v>84</v>
      </c>
      <c r="BM117" s="209" t="s">
        <v>184</v>
      </c>
    </row>
    <row r="118" s="2" customFormat="1" ht="16.5" customHeight="1">
      <c r="A118" s="36"/>
      <c r="B118" s="37"/>
      <c r="C118" s="198" t="s">
        <v>185</v>
      </c>
      <c r="D118" s="198" t="s">
        <v>121</v>
      </c>
      <c r="E118" s="199" t="s">
        <v>186</v>
      </c>
      <c r="F118" s="200" t="s">
        <v>187</v>
      </c>
      <c r="G118" s="201" t="s">
        <v>171</v>
      </c>
      <c r="H118" s="202">
        <v>1</v>
      </c>
      <c r="I118" s="203"/>
      <c r="J118" s="204">
        <f>ROUND(I118*H118,2)</f>
        <v>0</v>
      </c>
      <c r="K118" s="200" t="s">
        <v>125</v>
      </c>
      <c r="L118" s="42"/>
      <c r="M118" s="205" t="s">
        <v>19</v>
      </c>
      <c r="N118" s="206" t="s">
        <v>47</v>
      </c>
      <c r="O118" s="82"/>
      <c r="P118" s="207">
        <f>O118*H118</f>
        <v>0</v>
      </c>
      <c r="Q118" s="207">
        <v>6.0000000000000002E-05</v>
      </c>
      <c r="R118" s="207">
        <f>Q118*H118</f>
        <v>6.0000000000000002E-05</v>
      </c>
      <c r="S118" s="207">
        <v>0</v>
      </c>
      <c r="T118" s="208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9" t="s">
        <v>84</v>
      </c>
      <c r="AT118" s="209" t="s">
        <v>121</v>
      </c>
      <c r="AU118" s="209" t="s">
        <v>86</v>
      </c>
      <c r="AY118" s="15" t="s">
        <v>118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5" t="s">
        <v>84</v>
      </c>
      <c r="BK118" s="210">
        <f>ROUND(I118*H118,2)</f>
        <v>0</v>
      </c>
      <c r="BL118" s="15" t="s">
        <v>84</v>
      </c>
      <c r="BM118" s="209" t="s">
        <v>188</v>
      </c>
    </row>
    <row r="119" s="2" customFormat="1">
      <c r="A119" s="36"/>
      <c r="B119" s="37"/>
      <c r="C119" s="38"/>
      <c r="D119" s="211" t="s">
        <v>128</v>
      </c>
      <c r="E119" s="38"/>
      <c r="F119" s="212" t="s">
        <v>189</v>
      </c>
      <c r="G119" s="38"/>
      <c r="H119" s="38"/>
      <c r="I119" s="213"/>
      <c r="J119" s="38"/>
      <c r="K119" s="38"/>
      <c r="L119" s="42"/>
      <c r="M119" s="214"/>
      <c r="N119" s="215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128</v>
      </c>
      <c r="AU119" s="15" t="s">
        <v>86</v>
      </c>
    </row>
    <row r="120" s="13" customFormat="1">
      <c r="A120" s="13"/>
      <c r="B120" s="216"/>
      <c r="C120" s="217"/>
      <c r="D120" s="218" t="s">
        <v>139</v>
      </c>
      <c r="E120" s="219" t="s">
        <v>19</v>
      </c>
      <c r="F120" s="220" t="s">
        <v>190</v>
      </c>
      <c r="G120" s="217"/>
      <c r="H120" s="221">
        <v>1</v>
      </c>
      <c r="I120" s="222"/>
      <c r="J120" s="217"/>
      <c r="K120" s="217"/>
      <c r="L120" s="223"/>
      <c r="M120" s="224"/>
      <c r="N120" s="225"/>
      <c r="O120" s="225"/>
      <c r="P120" s="225"/>
      <c r="Q120" s="225"/>
      <c r="R120" s="225"/>
      <c r="S120" s="225"/>
      <c r="T120" s="22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7" t="s">
        <v>139</v>
      </c>
      <c r="AU120" s="227" t="s">
        <v>86</v>
      </c>
      <c r="AV120" s="13" t="s">
        <v>86</v>
      </c>
      <c r="AW120" s="13" t="s">
        <v>37</v>
      </c>
      <c r="AX120" s="13" t="s">
        <v>84</v>
      </c>
      <c r="AY120" s="227" t="s">
        <v>118</v>
      </c>
    </row>
    <row r="121" s="2" customFormat="1" ht="16.5" customHeight="1">
      <c r="A121" s="36"/>
      <c r="B121" s="37"/>
      <c r="C121" s="228" t="s">
        <v>191</v>
      </c>
      <c r="D121" s="228" t="s">
        <v>181</v>
      </c>
      <c r="E121" s="229" t="s">
        <v>192</v>
      </c>
      <c r="F121" s="230" t="s">
        <v>193</v>
      </c>
      <c r="G121" s="231" t="s">
        <v>171</v>
      </c>
      <c r="H121" s="232">
        <v>1</v>
      </c>
      <c r="I121" s="233"/>
      <c r="J121" s="234">
        <f>ROUND(I121*H121,2)</f>
        <v>0</v>
      </c>
      <c r="K121" s="230" t="s">
        <v>19</v>
      </c>
      <c r="L121" s="235"/>
      <c r="M121" s="236" t="s">
        <v>19</v>
      </c>
      <c r="N121" s="237" t="s">
        <v>47</v>
      </c>
      <c r="O121" s="82"/>
      <c r="P121" s="207">
        <f>O121*H121</f>
        <v>0</v>
      </c>
      <c r="Q121" s="207">
        <v>0.00027999999999999998</v>
      </c>
      <c r="R121" s="207">
        <f>Q121*H121</f>
        <v>0.00027999999999999998</v>
      </c>
      <c r="S121" s="207">
        <v>0</v>
      </c>
      <c r="T121" s="208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9" t="s">
        <v>86</v>
      </c>
      <c r="AT121" s="209" t="s">
        <v>181</v>
      </c>
      <c r="AU121" s="209" t="s">
        <v>86</v>
      </c>
      <c r="AY121" s="15" t="s">
        <v>118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5" t="s">
        <v>84</v>
      </c>
      <c r="BK121" s="210">
        <f>ROUND(I121*H121,2)</f>
        <v>0</v>
      </c>
      <c r="BL121" s="15" t="s">
        <v>84</v>
      </c>
      <c r="BM121" s="209" t="s">
        <v>194</v>
      </c>
    </row>
    <row r="122" s="2" customFormat="1" ht="16.5" customHeight="1">
      <c r="A122" s="36"/>
      <c r="B122" s="37"/>
      <c r="C122" s="198" t="s">
        <v>195</v>
      </c>
      <c r="D122" s="198" t="s">
        <v>121</v>
      </c>
      <c r="E122" s="199" t="s">
        <v>196</v>
      </c>
      <c r="F122" s="200" t="s">
        <v>197</v>
      </c>
      <c r="G122" s="201" t="s">
        <v>152</v>
      </c>
      <c r="H122" s="202">
        <v>16</v>
      </c>
      <c r="I122" s="203"/>
      <c r="J122" s="204">
        <f>ROUND(I122*H122,2)</f>
        <v>0</v>
      </c>
      <c r="K122" s="200" t="s">
        <v>125</v>
      </c>
      <c r="L122" s="42"/>
      <c r="M122" s="205" t="s">
        <v>19</v>
      </c>
      <c r="N122" s="206" t="s">
        <v>47</v>
      </c>
      <c r="O122" s="82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9" t="s">
        <v>84</v>
      </c>
      <c r="AT122" s="209" t="s">
        <v>121</v>
      </c>
      <c r="AU122" s="209" t="s">
        <v>86</v>
      </c>
      <c r="AY122" s="15" t="s">
        <v>118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5" t="s">
        <v>84</v>
      </c>
      <c r="BK122" s="210">
        <f>ROUND(I122*H122,2)</f>
        <v>0</v>
      </c>
      <c r="BL122" s="15" t="s">
        <v>84</v>
      </c>
      <c r="BM122" s="209" t="s">
        <v>198</v>
      </c>
    </row>
    <row r="123" s="2" customFormat="1">
      <c r="A123" s="36"/>
      <c r="B123" s="37"/>
      <c r="C123" s="38"/>
      <c r="D123" s="211" t="s">
        <v>128</v>
      </c>
      <c r="E123" s="38"/>
      <c r="F123" s="212" t="s">
        <v>199</v>
      </c>
      <c r="G123" s="38"/>
      <c r="H123" s="38"/>
      <c r="I123" s="213"/>
      <c r="J123" s="38"/>
      <c r="K123" s="38"/>
      <c r="L123" s="42"/>
      <c r="M123" s="214"/>
      <c r="N123" s="215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128</v>
      </c>
      <c r="AU123" s="15" t="s">
        <v>86</v>
      </c>
    </row>
    <row r="124" s="13" customFormat="1">
      <c r="A124" s="13"/>
      <c r="B124" s="216"/>
      <c r="C124" s="217"/>
      <c r="D124" s="218" t="s">
        <v>139</v>
      </c>
      <c r="E124" s="219" t="s">
        <v>19</v>
      </c>
      <c r="F124" s="220" t="s">
        <v>200</v>
      </c>
      <c r="G124" s="217"/>
      <c r="H124" s="221">
        <v>16</v>
      </c>
      <c r="I124" s="222"/>
      <c r="J124" s="217"/>
      <c r="K124" s="217"/>
      <c r="L124" s="223"/>
      <c r="M124" s="224"/>
      <c r="N124" s="225"/>
      <c r="O124" s="225"/>
      <c r="P124" s="225"/>
      <c r="Q124" s="225"/>
      <c r="R124" s="225"/>
      <c r="S124" s="225"/>
      <c r="T124" s="22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7" t="s">
        <v>139</v>
      </c>
      <c r="AU124" s="227" t="s">
        <v>86</v>
      </c>
      <c r="AV124" s="13" t="s">
        <v>86</v>
      </c>
      <c r="AW124" s="13" t="s">
        <v>37</v>
      </c>
      <c r="AX124" s="13" t="s">
        <v>84</v>
      </c>
      <c r="AY124" s="227" t="s">
        <v>118</v>
      </c>
    </row>
    <row r="125" s="2" customFormat="1" ht="24.15" customHeight="1">
      <c r="A125" s="36"/>
      <c r="B125" s="37"/>
      <c r="C125" s="198" t="s">
        <v>201</v>
      </c>
      <c r="D125" s="198" t="s">
        <v>121</v>
      </c>
      <c r="E125" s="199" t="s">
        <v>202</v>
      </c>
      <c r="F125" s="200" t="s">
        <v>203</v>
      </c>
      <c r="G125" s="201" t="s">
        <v>124</v>
      </c>
      <c r="H125" s="202">
        <v>0.031</v>
      </c>
      <c r="I125" s="203"/>
      <c r="J125" s="204">
        <f>ROUND(I125*H125,2)</f>
        <v>0</v>
      </c>
      <c r="K125" s="200" t="s">
        <v>125</v>
      </c>
      <c r="L125" s="42"/>
      <c r="M125" s="205" t="s">
        <v>19</v>
      </c>
      <c r="N125" s="206" t="s">
        <v>47</v>
      </c>
      <c r="O125" s="82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9" t="s">
        <v>84</v>
      </c>
      <c r="AT125" s="209" t="s">
        <v>121</v>
      </c>
      <c r="AU125" s="209" t="s">
        <v>86</v>
      </c>
      <c r="AY125" s="15" t="s">
        <v>118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5" t="s">
        <v>84</v>
      </c>
      <c r="BK125" s="210">
        <f>ROUND(I125*H125,2)</f>
        <v>0</v>
      </c>
      <c r="BL125" s="15" t="s">
        <v>84</v>
      </c>
      <c r="BM125" s="209" t="s">
        <v>204</v>
      </c>
    </row>
    <row r="126" s="2" customFormat="1">
      <c r="A126" s="36"/>
      <c r="B126" s="37"/>
      <c r="C126" s="38"/>
      <c r="D126" s="211" t="s">
        <v>128</v>
      </c>
      <c r="E126" s="38"/>
      <c r="F126" s="212" t="s">
        <v>205</v>
      </c>
      <c r="G126" s="38"/>
      <c r="H126" s="38"/>
      <c r="I126" s="213"/>
      <c r="J126" s="38"/>
      <c r="K126" s="38"/>
      <c r="L126" s="42"/>
      <c r="M126" s="214"/>
      <c r="N126" s="215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128</v>
      </c>
      <c r="AU126" s="15" t="s">
        <v>86</v>
      </c>
    </row>
    <row r="127" s="12" customFormat="1" ht="22.8" customHeight="1">
      <c r="A127" s="12"/>
      <c r="B127" s="182"/>
      <c r="C127" s="183"/>
      <c r="D127" s="184" t="s">
        <v>75</v>
      </c>
      <c r="E127" s="196" t="s">
        <v>206</v>
      </c>
      <c r="F127" s="196" t="s">
        <v>207</v>
      </c>
      <c r="G127" s="183"/>
      <c r="H127" s="183"/>
      <c r="I127" s="186"/>
      <c r="J127" s="197">
        <f>BK127</f>
        <v>0</v>
      </c>
      <c r="K127" s="183"/>
      <c r="L127" s="188"/>
      <c r="M127" s="189"/>
      <c r="N127" s="190"/>
      <c r="O127" s="190"/>
      <c r="P127" s="191">
        <f>SUM(P128:P159)</f>
        <v>0</v>
      </c>
      <c r="Q127" s="190"/>
      <c r="R127" s="191">
        <f>SUM(R128:R159)</f>
        <v>0.0082199999999999999</v>
      </c>
      <c r="S127" s="190"/>
      <c r="T127" s="192">
        <f>SUM(T128:T159)</f>
        <v>11.724620000000002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3" t="s">
        <v>86</v>
      </c>
      <c r="AT127" s="194" t="s">
        <v>75</v>
      </c>
      <c r="AU127" s="194" t="s">
        <v>84</v>
      </c>
      <c r="AY127" s="193" t="s">
        <v>118</v>
      </c>
      <c r="BK127" s="195">
        <f>SUM(BK128:BK159)</f>
        <v>0</v>
      </c>
    </row>
    <row r="128" s="2" customFormat="1" ht="16.5" customHeight="1">
      <c r="A128" s="36"/>
      <c r="B128" s="37"/>
      <c r="C128" s="198" t="s">
        <v>8</v>
      </c>
      <c r="D128" s="198" t="s">
        <v>121</v>
      </c>
      <c r="E128" s="199" t="s">
        <v>208</v>
      </c>
      <c r="F128" s="200" t="s">
        <v>209</v>
      </c>
      <c r="G128" s="201" t="s">
        <v>152</v>
      </c>
      <c r="H128" s="202">
        <v>1</v>
      </c>
      <c r="I128" s="203"/>
      <c r="J128" s="204">
        <f>ROUND(I128*H128,2)</f>
        <v>0</v>
      </c>
      <c r="K128" s="200" t="s">
        <v>125</v>
      </c>
      <c r="L128" s="42"/>
      <c r="M128" s="205" t="s">
        <v>19</v>
      </c>
      <c r="N128" s="206" t="s">
        <v>47</v>
      </c>
      <c r="O128" s="82"/>
      <c r="P128" s="207">
        <f>O128*H128</f>
        <v>0</v>
      </c>
      <c r="Q128" s="207">
        <v>0</v>
      </c>
      <c r="R128" s="207">
        <f>Q128*H128</f>
        <v>0</v>
      </c>
      <c r="S128" s="207">
        <v>0.035920000000000001</v>
      </c>
      <c r="T128" s="208">
        <f>S128*H128</f>
        <v>0.035920000000000001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9" t="s">
        <v>84</v>
      </c>
      <c r="AT128" s="209" t="s">
        <v>121</v>
      </c>
      <c r="AU128" s="209" t="s">
        <v>86</v>
      </c>
      <c r="AY128" s="15" t="s">
        <v>118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5" t="s">
        <v>84</v>
      </c>
      <c r="BK128" s="210">
        <f>ROUND(I128*H128,2)</f>
        <v>0</v>
      </c>
      <c r="BL128" s="15" t="s">
        <v>84</v>
      </c>
      <c r="BM128" s="209" t="s">
        <v>210</v>
      </c>
    </row>
    <row r="129" s="2" customFormat="1">
      <c r="A129" s="36"/>
      <c r="B129" s="37"/>
      <c r="C129" s="38"/>
      <c r="D129" s="211" t="s">
        <v>128</v>
      </c>
      <c r="E129" s="38"/>
      <c r="F129" s="212" t="s">
        <v>211</v>
      </c>
      <c r="G129" s="38"/>
      <c r="H129" s="38"/>
      <c r="I129" s="213"/>
      <c r="J129" s="38"/>
      <c r="K129" s="38"/>
      <c r="L129" s="42"/>
      <c r="M129" s="214"/>
      <c r="N129" s="215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128</v>
      </c>
      <c r="AU129" s="15" t="s">
        <v>86</v>
      </c>
    </row>
    <row r="130" s="2" customFormat="1" ht="16.5" customHeight="1">
      <c r="A130" s="36"/>
      <c r="B130" s="37"/>
      <c r="C130" s="198" t="s">
        <v>212</v>
      </c>
      <c r="D130" s="198" t="s">
        <v>121</v>
      </c>
      <c r="E130" s="199" t="s">
        <v>213</v>
      </c>
      <c r="F130" s="200" t="s">
        <v>214</v>
      </c>
      <c r="G130" s="201" t="s">
        <v>152</v>
      </c>
      <c r="H130" s="202">
        <v>23</v>
      </c>
      <c r="I130" s="203"/>
      <c r="J130" s="204">
        <f>ROUND(I130*H130,2)</f>
        <v>0</v>
      </c>
      <c r="K130" s="200" t="s">
        <v>125</v>
      </c>
      <c r="L130" s="42"/>
      <c r="M130" s="205" t="s">
        <v>19</v>
      </c>
      <c r="N130" s="206" t="s">
        <v>47</v>
      </c>
      <c r="O130" s="82"/>
      <c r="P130" s="207">
        <f>O130*H130</f>
        <v>0</v>
      </c>
      <c r="Q130" s="207">
        <v>0</v>
      </c>
      <c r="R130" s="207">
        <f>Q130*H130</f>
        <v>0</v>
      </c>
      <c r="S130" s="207">
        <v>0.04786</v>
      </c>
      <c r="T130" s="208">
        <f>S130*H130</f>
        <v>1.1007800000000001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9" t="s">
        <v>84</v>
      </c>
      <c r="AT130" s="209" t="s">
        <v>121</v>
      </c>
      <c r="AU130" s="209" t="s">
        <v>86</v>
      </c>
      <c r="AY130" s="15" t="s">
        <v>118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5" t="s">
        <v>84</v>
      </c>
      <c r="BK130" s="210">
        <f>ROUND(I130*H130,2)</f>
        <v>0</v>
      </c>
      <c r="BL130" s="15" t="s">
        <v>84</v>
      </c>
      <c r="BM130" s="209" t="s">
        <v>215</v>
      </c>
    </row>
    <row r="131" s="2" customFormat="1">
      <c r="A131" s="36"/>
      <c r="B131" s="37"/>
      <c r="C131" s="38"/>
      <c r="D131" s="211" t="s">
        <v>128</v>
      </c>
      <c r="E131" s="38"/>
      <c r="F131" s="212" t="s">
        <v>216</v>
      </c>
      <c r="G131" s="38"/>
      <c r="H131" s="38"/>
      <c r="I131" s="213"/>
      <c r="J131" s="38"/>
      <c r="K131" s="38"/>
      <c r="L131" s="42"/>
      <c r="M131" s="214"/>
      <c r="N131" s="215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128</v>
      </c>
      <c r="AU131" s="15" t="s">
        <v>86</v>
      </c>
    </row>
    <row r="132" s="2" customFormat="1" ht="16.5" customHeight="1">
      <c r="A132" s="36"/>
      <c r="B132" s="37"/>
      <c r="C132" s="198" t="s">
        <v>217</v>
      </c>
      <c r="D132" s="198" t="s">
        <v>121</v>
      </c>
      <c r="E132" s="199" t="s">
        <v>218</v>
      </c>
      <c r="F132" s="200" t="s">
        <v>219</v>
      </c>
      <c r="G132" s="201" t="s">
        <v>152</v>
      </c>
      <c r="H132" s="202">
        <v>97</v>
      </c>
      <c r="I132" s="203"/>
      <c r="J132" s="204">
        <f>ROUND(I132*H132,2)</f>
        <v>0</v>
      </c>
      <c r="K132" s="200" t="s">
        <v>125</v>
      </c>
      <c r="L132" s="42"/>
      <c r="M132" s="205" t="s">
        <v>19</v>
      </c>
      <c r="N132" s="206" t="s">
        <v>47</v>
      </c>
      <c r="O132" s="82"/>
      <c r="P132" s="207">
        <f>O132*H132</f>
        <v>0</v>
      </c>
      <c r="Q132" s="207">
        <v>0</v>
      </c>
      <c r="R132" s="207">
        <f>Q132*H132</f>
        <v>0</v>
      </c>
      <c r="S132" s="207">
        <v>0.076480000000000006</v>
      </c>
      <c r="T132" s="208">
        <f>S132*H132</f>
        <v>7.4185600000000003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9" t="s">
        <v>84</v>
      </c>
      <c r="AT132" s="209" t="s">
        <v>121</v>
      </c>
      <c r="AU132" s="209" t="s">
        <v>86</v>
      </c>
      <c r="AY132" s="15" t="s">
        <v>118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5" t="s">
        <v>84</v>
      </c>
      <c r="BK132" s="210">
        <f>ROUND(I132*H132,2)</f>
        <v>0</v>
      </c>
      <c r="BL132" s="15" t="s">
        <v>84</v>
      </c>
      <c r="BM132" s="209" t="s">
        <v>220</v>
      </c>
    </row>
    <row r="133" s="2" customFormat="1">
      <c r="A133" s="36"/>
      <c r="B133" s="37"/>
      <c r="C133" s="38"/>
      <c r="D133" s="211" t="s">
        <v>128</v>
      </c>
      <c r="E133" s="38"/>
      <c r="F133" s="212" t="s">
        <v>221</v>
      </c>
      <c r="G133" s="38"/>
      <c r="H133" s="38"/>
      <c r="I133" s="213"/>
      <c r="J133" s="38"/>
      <c r="K133" s="38"/>
      <c r="L133" s="42"/>
      <c r="M133" s="214"/>
      <c r="N133" s="215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128</v>
      </c>
      <c r="AU133" s="15" t="s">
        <v>86</v>
      </c>
    </row>
    <row r="134" s="2" customFormat="1" ht="21.75" customHeight="1">
      <c r="A134" s="36"/>
      <c r="B134" s="37"/>
      <c r="C134" s="198" t="s">
        <v>222</v>
      </c>
      <c r="D134" s="198" t="s">
        <v>121</v>
      </c>
      <c r="E134" s="199" t="s">
        <v>223</v>
      </c>
      <c r="F134" s="200" t="s">
        <v>224</v>
      </c>
      <c r="G134" s="201" t="s">
        <v>152</v>
      </c>
      <c r="H134" s="202">
        <v>4</v>
      </c>
      <c r="I134" s="203"/>
      <c r="J134" s="204">
        <f>ROUND(I134*H134,2)</f>
        <v>0</v>
      </c>
      <c r="K134" s="200" t="s">
        <v>19</v>
      </c>
      <c r="L134" s="42"/>
      <c r="M134" s="205" t="s">
        <v>19</v>
      </c>
      <c r="N134" s="206" t="s">
        <v>47</v>
      </c>
      <c r="O134" s="82"/>
      <c r="P134" s="207">
        <f>O134*H134</f>
        <v>0</v>
      </c>
      <c r="Q134" s="207">
        <v>0.00091</v>
      </c>
      <c r="R134" s="207">
        <f>Q134*H134</f>
        <v>0.00364</v>
      </c>
      <c r="S134" s="207">
        <v>0</v>
      </c>
      <c r="T134" s="20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9" t="s">
        <v>212</v>
      </c>
      <c r="AT134" s="209" t="s">
        <v>121</v>
      </c>
      <c r="AU134" s="209" t="s">
        <v>86</v>
      </c>
      <c r="AY134" s="15" t="s">
        <v>118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5" t="s">
        <v>84</v>
      </c>
      <c r="BK134" s="210">
        <f>ROUND(I134*H134,2)</f>
        <v>0</v>
      </c>
      <c r="BL134" s="15" t="s">
        <v>212</v>
      </c>
      <c r="BM134" s="209" t="s">
        <v>225</v>
      </c>
    </row>
    <row r="135" s="13" customFormat="1">
      <c r="A135" s="13"/>
      <c r="B135" s="216"/>
      <c r="C135" s="217"/>
      <c r="D135" s="218" t="s">
        <v>139</v>
      </c>
      <c r="E135" s="219" t="s">
        <v>19</v>
      </c>
      <c r="F135" s="220" t="s">
        <v>226</v>
      </c>
      <c r="G135" s="217"/>
      <c r="H135" s="221">
        <v>4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7" t="s">
        <v>139</v>
      </c>
      <c r="AU135" s="227" t="s">
        <v>86</v>
      </c>
      <c r="AV135" s="13" t="s">
        <v>86</v>
      </c>
      <c r="AW135" s="13" t="s">
        <v>37</v>
      </c>
      <c r="AX135" s="13" t="s">
        <v>84</v>
      </c>
      <c r="AY135" s="227" t="s">
        <v>118</v>
      </c>
    </row>
    <row r="136" s="2" customFormat="1" ht="33" customHeight="1">
      <c r="A136" s="36"/>
      <c r="B136" s="37"/>
      <c r="C136" s="198" t="s">
        <v>227</v>
      </c>
      <c r="D136" s="198" t="s">
        <v>121</v>
      </c>
      <c r="E136" s="199" t="s">
        <v>228</v>
      </c>
      <c r="F136" s="200" t="s">
        <v>229</v>
      </c>
      <c r="G136" s="201" t="s">
        <v>152</v>
      </c>
      <c r="H136" s="202">
        <v>4</v>
      </c>
      <c r="I136" s="203"/>
      <c r="J136" s="204">
        <f>ROUND(I136*H136,2)</f>
        <v>0</v>
      </c>
      <c r="K136" s="200" t="s">
        <v>125</v>
      </c>
      <c r="L136" s="42"/>
      <c r="M136" s="205" t="s">
        <v>19</v>
      </c>
      <c r="N136" s="206" t="s">
        <v>47</v>
      </c>
      <c r="O136" s="82"/>
      <c r="P136" s="207">
        <f>O136*H136</f>
        <v>0</v>
      </c>
      <c r="Q136" s="207">
        <v>9.0000000000000006E-05</v>
      </c>
      <c r="R136" s="207">
        <f>Q136*H136</f>
        <v>0.00036000000000000002</v>
      </c>
      <c r="S136" s="207">
        <v>0</v>
      </c>
      <c r="T136" s="20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9" t="s">
        <v>212</v>
      </c>
      <c r="AT136" s="209" t="s">
        <v>121</v>
      </c>
      <c r="AU136" s="209" t="s">
        <v>86</v>
      </c>
      <c r="AY136" s="15" t="s">
        <v>118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5" t="s">
        <v>84</v>
      </c>
      <c r="BK136" s="210">
        <f>ROUND(I136*H136,2)</f>
        <v>0</v>
      </c>
      <c r="BL136" s="15" t="s">
        <v>212</v>
      </c>
      <c r="BM136" s="209" t="s">
        <v>230</v>
      </c>
    </row>
    <row r="137" s="2" customFormat="1">
      <c r="A137" s="36"/>
      <c r="B137" s="37"/>
      <c r="C137" s="38"/>
      <c r="D137" s="211" t="s">
        <v>128</v>
      </c>
      <c r="E137" s="38"/>
      <c r="F137" s="212" t="s">
        <v>231</v>
      </c>
      <c r="G137" s="38"/>
      <c r="H137" s="38"/>
      <c r="I137" s="213"/>
      <c r="J137" s="38"/>
      <c r="K137" s="38"/>
      <c r="L137" s="42"/>
      <c r="M137" s="214"/>
      <c r="N137" s="215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128</v>
      </c>
      <c r="AU137" s="15" t="s">
        <v>86</v>
      </c>
    </row>
    <row r="138" s="13" customFormat="1">
      <c r="A138" s="13"/>
      <c r="B138" s="216"/>
      <c r="C138" s="217"/>
      <c r="D138" s="218" t="s">
        <v>139</v>
      </c>
      <c r="E138" s="219" t="s">
        <v>19</v>
      </c>
      <c r="F138" s="220" t="s">
        <v>226</v>
      </c>
      <c r="G138" s="217"/>
      <c r="H138" s="221">
        <v>4</v>
      </c>
      <c r="I138" s="222"/>
      <c r="J138" s="217"/>
      <c r="K138" s="217"/>
      <c r="L138" s="223"/>
      <c r="M138" s="224"/>
      <c r="N138" s="225"/>
      <c r="O138" s="225"/>
      <c r="P138" s="225"/>
      <c r="Q138" s="225"/>
      <c r="R138" s="225"/>
      <c r="S138" s="225"/>
      <c r="T138" s="22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7" t="s">
        <v>139</v>
      </c>
      <c r="AU138" s="227" t="s">
        <v>86</v>
      </c>
      <c r="AV138" s="13" t="s">
        <v>86</v>
      </c>
      <c r="AW138" s="13" t="s">
        <v>37</v>
      </c>
      <c r="AX138" s="13" t="s">
        <v>84</v>
      </c>
      <c r="AY138" s="227" t="s">
        <v>118</v>
      </c>
    </row>
    <row r="139" s="2" customFormat="1" ht="16.5" customHeight="1">
      <c r="A139" s="36"/>
      <c r="B139" s="37"/>
      <c r="C139" s="198" t="s">
        <v>232</v>
      </c>
      <c r="D139" s="198" t="s">
        <v>121</v>
      </c>
      <c r="E139" s="199" t="s">
        <v>233</v>
      </c>
      <c r="F139" s="200" t="s">
        <v>234</v>
      </c>
      <c r="G139" s="201" t="s">
        <v>171</v>
      </c>
      <c r="H139" s="202">
        <v>1</v>
      </c>
      <c r="I139" s="203"/>
      <c r="J139" s="204">
        <f>ROUND(I139*H139,2)</f>
        <v>0</v>
      </c>
      <c r="K139" s="200" t="s">
        <v>125</v>
      </c>
      <c r="L139" s="42"/>
      <c r="M139" s="205" t="s">
        <v>19</v>
      </c>
      <c r="N139" s="206" t="s">
        <v>47</v>
      </c>
      <c r="O139" s="82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9" t="s">
        <v>212</v>
      </c>
      <c r="AT139" s="209" t="s">
        <v>121</v>
      </c>
      <c r="AU139" s="209" t="s">
        <v>86</v>
      </c>
      <c r="AY139" s="15" t="s">
        <v>118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5" t="s">
        <v>84</v>
      </c>
      <c r="BK139" s="210">
        <f>ROUND(I139*H139,2)</f>
        <v>0</v>
      </c>
      <c r="BL139" s="15" t="s">
        <v>212</v>
      </c>
      <c r="BM139" s="209" t="s">
        <v>235</v>
      </c>
    </row>
    <row r="140" s="2" customFormat="1">
      <c r="A140" s="36"/>
      <c r="B140" s="37"/>
      <c r="C140" s="38"/>
      <c r="D140" s="211" t="s">
        <v>128</v>
      </c>
      <c r="E140" s="38"/>
      <c r="F140" s="212" t="s">
        <v>236</v>
      </c>
      <c r="G140" s="38"/>
      <c r="H140" s="38"/>
      <c r="I140" s="213"/>
      <c r="J140" s="38"/>
      <c r="K140" s="38"/>
      <c r="L140" s="42"/>
      <c r="M140" s="214"/>
      <c r="N140" s="215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128</v>
      </c>
      <c r="AU140" s="15" t="s">
        <v>86</v>
      </c>
    </row>
    <row r="141" s="2" customFormat="1" ht="16.5" customHeight="1">
      <c r="A141" s="36"/>
      <c r="B141" s="37"/>
      <c r="C141" s="198" t="s">
        <v>7</v>
      </c>
      <c r="D141" s="198" t="s">
        <v>121</v>
      </c>
      <c r="E141" s="199" t="s">
        <v>237</v>
      </c>
      <c r="F141" s="200" t="s">
        <v>238</v>
      </c>
      <c r="G141" s="201" t="s">
        <v>171</v>
      </c>
      <c r="H141" s="202">
        <v>2</v>
      </c>
      <c r="I141" s="203"/>
      <c r="J141" s="204">
        <f>ROUND(I141*H141,2)</f>
        <v>0</v>
      </c>
      <c r="K141" s="200" t="s">
        <v>125</v>
      </c>
      <c r="L141" s="42"/>
      <c r="M141" s="205" t="s">
        <v>19</v>
      </c>
      <c r="N141" s="206" t="s">
        <v>47</v>
      </c>
      <c r="O141" s="82"/>
      <c r="P141" s="207">
        <f>O141*H141</f>
        <v>0</v>
      </c>
      <c r="Q141" s="207">
        <v>0</v>
      </c>
      <c r="R141" s="207">
        <f>Q141*H141</f>
        <v>0</v>
      </c>
      <c r="S141" s="207">
        <v>0.033079999999999998</v>
      </c>
      <c r="T141" s="208">
        <f>S141*H141</f>
        <v>0.066159999999999997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9" t="s">
        <v>84</v>
      </c>
      <c r="AT141" s="209" t="s">
        <v>121</v>
      </c>
      <c r="AU141" s="209" t="s">
        <v>86</v>
      </c>
      <c r="AY141" s="15" t="s">
        <v>118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5" t="s">
        <v>84</v>
      </c>
      <c r="BK141" s="210">
        <f>ROUND(I141*H141,2)</f>
        <v>0</v>
      </c>
      <c r="BL141" s="15" t="s">
        <v>84</v>
      </c>
      <c r="BM141" s="209" t="s">
        <v>239</v>
      </c>
    </row>
    <row r="142" s="2" customFormat="1">
      <c r="A142" s="36"/>
      <c r="B142" s="37"/>
      <c r="C142" s="38"/>
      <c r="D142" s="211" t="s">
        <v>128</v>
      </c>
      <c r="E142" s="38"/>
      <c r="F142" s="212" t="s">
        <v>240</v>
      </c>
      <c r="G142" s="38"/>
      <c r="H142" s="38"/>
      <c r="I142" s="213"/>
      <c r="J142" s="38"/>
      <c r="K142" s="38"/>
      <c r="L142" s="42"/>
      <c r="M142" s="214"/>
      <c r="N142" s="215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128</v>
      </c>
      <c r="AU142" s="15" t="s">
        <v>86</v>
      </c>
    </row>
    <row r="143" s="2" customFormat="1" ht="16.5" customHeight="1">
      <c r="A143" s="36"/>
      <c r="B143" s="37"/>
      <c r="C143" s="198" t="s">
        <v>241</v>
      </c>
      <c r="D143" s="198" t="s">
        <v>121</v>
      </c>
      <c r="E143" s="199" t="s">
        <v>242</v>
      </c>
      <c r="F143" s="200" t="s">
        <v>243</v>
      </c>
      <c r="G143" s="201" t="s">
        <v>171</v>
      </c>
      <c r="H143" s="202">
        <v>18</v>
      </c>
      <c r="I143" s="203"/>
      <c r="J143" s="204">
        <f>ROUND(I143*H143,2)</f>
        <v>0</v>
      </c>
      <c r="K143" s="200" t="s">
        <v>125</v>
      </c>
      <c r="L143" s="42"/>
      <c r="M143" s="205" t="s">
        <v>19</v>
      </c>
      <c r="N143" s="206" t="s">
        <v>47</v>
      </c>
      <c r="O143" s="82"/>
      <c r="P143" s="207">
        <f>O143*H143</f>
        <v>0</v>
      </c>
      <c r="Q143" s="207">
        <v>0</v>
      </c>
      <c r="R143" s="207">
        <f>Q143*H143</f>
        <v>0</v>
      </c>
      <c r="S143" s="207">
        <v>0.1724</v>
      </c>
      <c r="T143" s="208">
        <f>S143*H143</f>
        <v>3.1032000000000002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9" t="s">
        <v>84</v>
      </c>
      <c r="AT143" s="209" t="s">
        <v>121</v>
      </c>
      <c r="AU143" s="209" t="s">
        <v>86</v>
      </c>
      <c r="AY143" s="15" t="s">
        <v>118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5" t="s">
        <v>84</v>
      </c>
      <c r="BK143" s="210">
        <f>ROUND(I143*H143,2)</f>
        <v>0</v>
      </c>
      <c r="BL143" s="15" t="s">
        <v>84</v>
      </c>
      <c r="BM143" s="209" t="s">
        <v>244</v>
      </c>
    </row>
    <row r="144" s="2" customFormat="1">
      <c r="A144" s="36"/>
      <c r="B144" s="37"/>
      <c r="C144" s="38"/>
      <c r="D144" s="211" t="s">
        <v>128</v>
      </c>
      <c r="E144" s="38"/>
      <c r="F144" s="212" t="s">
        <v>245</v>
      </c>
      <c r="G144" s="38"/>
      <c r="H144" s="38"/>
      <c r="I144" s="213"/>
      <c r="J144" s="38"/>
      <c r="K144" s="38"/>
      <c r="L144" s="42"/>
      <c r="M144" s="214"/>
      <c r="N144" s="215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128</v>
      </c>
      <c r="AU144" s="15" t="s">
        <v>86</v>
      </c>
    </row>
    <row r="145" s="2" customFormat="1" ht="16.5" customHeight="1">
      <c r="A145" s="36"/>
      <c r="B145" s="37"/>
      <c r="C145" s="198" t="s">
        <v>246</v>
      </c>
      <c r="D145" s="198" t="s">
        <v>121</v>
      </c>
      <c r="E145" s="199" t="s">
        <v>247</v>
      </c>
      <c r="F145" s="200" t="s">
        <v>248</v>
      </c>
      <c r="G145" s="201" t="s">
        <v>171</v>
      </c>
      <c r="H145" s="202">
        <v>10</v>
      </c>
      <c r="I145" s="203"/>
      <c r="J145" s="204">
        <f>ROUND(I145*H145,2)</f>
        <v>0</v>
      </c>
      <c r="K145" s="200" t="s">
        <v>125</v>
      </c>
      <c r="L145" s="42"/>
      <c r="M145" s="205" t="s">
        <v>19</v>
      </c>
      <c r="N145" s="206" t="s">
        <v>47</v>
      </c>
      <c r="O145" s="82"/>
      <c r="P145" s="207">
        <f>O145*H145</f>
        <v>0</v>
      </c>
      <c r="Q145" s="207">
        <v>2.0000000000000002E-05</v>
      </c>
      <c r="R145" s="207">
        <f>Q145*H145</f>
        <v>0.00020000000000000001</v>
      </c>
      <c r="S145" s="207">
        <v>0</v>
      </c>
      <c r="T145" s="20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9" t="s">
        <v>212</v>
      </c>
      <c r="AT145" s="209" t="s">
        <v>121</v>
      </c>
      <c r="AU145" s="209" t="s">
        <v>86</v>
      </c>
      <c r="AY145" s="15" t="s">
        <v>118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5" t="s">
        <v>84</v>
      </c>
      <c r="BK145" s="210">
        <f>ROUND(I145*H145,2)</f>
        <v>0</v>
      </c>
      <c r="BL145" s="15" t="s">
        <v>212</v>
      </c>
      <c r="BM145" s="209" t="s">
        <v>249</v>
      </c>
    </row>
    <row r="146" s="2" customFormat="1">
      <c r="A146" s="36"/>
      <c r="B146" s="37"/>
      <c r="C146" s="38"/>
      <c r="D146" s="211" t="s">
        <v>128</v>
      </c>
      <c r="E146" s="38"/>
      <c r="F146" s="212" t="s">
        <v>250</v>
      </c>
      <c r="G146" s="38"/>
      <c r="H146" s="38"/>
      <c r="I146" s="213"/>
      <c r="J146" s="38"/>
      <c r="K146" s="38"/>
      <c r="L146" s="42"/>
      <c r="M146" s="214"/>
      <c r="N146" s="215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128</v>
      </c>
      <c r="AU146" s="15" t="s">
        <v>86</v>
      </c>
    </row>
    <row r="147" s="13" customFormat="1">
      <c r="A147" s="13"/>
      <c r="B147" s="216"/>
      <c r="C147" s="217"/>
      <c r="D147" s="218" t="s">
        <v>139</v>
      </c>
      <c r="E147" s="219" t="s">
        <v>19</v>
      </c>
      <c r="F147" s="220" t="s">
        <v>251</v>
      </c>
      <c r="G147" s="217"/>
      <c r="H147" s="221">
        <v>10</v>
      </c>
      <c r="I147" s="222"/>
      <c r="J147" s="217"/>
      <c r="K147" s="217"/>
      <c r="L147" s="223"/>
      <c r="M147" s="224"/>
      <c r="N147" s="225"/>
      <c r="O147" s="225"/>
      <c r="P147" s="225"/>
      <c r="Q147" s="225"/>
      <c r="R147" s="225"/>
      <c r="S147" s="225"/>
      <c r="T147" s="22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7" t="s">
        <v>139</v>
      </c>
      <c r="AU147" s="227" t="s">
        <v>86</v>
      </c>
      <c r="AV147" s="13" t="s">
        <v>86</v>
      </c>
      <c r="AW147" s="13" t="s">
        <v>37</v>
      </c>
      <c r="AX147" s="13" t="s">
        <v>84</v>
      </c>
      <c r="AY147" s="227" t="s">
        <v>118</v>
      </c>
    </row>
    <row r="148" s="2" customFormat="1" ht="16.5" customHeight="1">
      <c r="A148" s="36"/>
      <c r="B148" s="37"/>
      <c r="C148" s="228" t="s">
        <v>252</v>
      </c>
      <c r="D148" s="228" t="s">
        <v>181</v>
      </c>
      <c r="E148" s="229" t="s">
        <v>253</v>
      </c>
      <c r="F148" s="230" t="s">
        <v>254</v>
      </c>
      <c r="G148" s="231" t="s">
        <v>171</v>
      </c>
      <c r="H148" s="232">
        <v>10</v>
      </c>
      <c r="I148" s="233"/>
      <c r="J148" s="234">
        <f>ROUND(I148*H148,2)</f>
        <v>0</v>
      </c>
      <c r="K148" s="230" t="s">
        <v>19</v>
      </c>
      <c r="L148" s="235"/>
      <c r="M148" s="236" t="s">
        <v>19</v>
      </c>
      <c r="N148" s="237" t="s">
        <v>47</v>
      </c>
      <c r="O148" s="82"/>
      <c r="P148" s="207">
        <f>O148*H148</f>
        <v>0</v>
      </c>
      <c r="Q148" s="207">
        <v>0.00025000000000000001</v>
      </c>
      <c r="R148" s="207">
        <f>Q148*H148</f>
        <v>0.0025000000000000001</v>
      </c>
      <c r="S148" s="207">
        <v>0</v>
      </c>
      <c r="T148" s="20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9" t="s">
        <v>255</v>
      </c>
      <c r="AT148" s="209" t="s">
        <v>181</v>
      </c>
      <c r="AU148" s="209" t="s">
        <v>86</v>
      </c>
      <c r="AY148" s="15" t="s">
        <v>118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5" t="s">
        <v>84</v>
      </c>
      <c r="BK148" s="210">
        <f>ROUND(I148*H148,2)</f>
        <v>0</v>
      </c>
      <c r="BL148" s="15" t="s">
        <v>212</v>
      </c>
      <c r="BM148" s="209" t="s">
        <v>256</v>
      </c>
    </row>
    <row r="149" s="2" customFormat="1" ht="16.5" customHeight="1">
      <c r="A149" s="36"/>
      <c r="B149" s="37"/>
      <c r="C149" s="198" t="s">
        <v>257</v>
      </c>
      <c r="D149" s="198" t="s">
        <v>121</v>
      </c>
      <c r="E149" s="199" t="s">
        <v>258</v>
      </c>
      <c r="F149" s="200" t="s">
        <v>259</v>
      </c>
      <c r="G149" s="201" t="s">
        <v>171</v>
      </c>
      <c r="H149" s="202">
        <v>1</v>
      </c>
      <c r="I149" s="203"/>
      <c r="J149" s="204">
        <f>ROUND(I149*H149,2)</f>
        <v>0</v>
      </c>
      <c r="K149" s="200" t="s">
        <v>125</v>
      </c>
      <c r="L149" s="42"/>
      <c r="M149" s="205" t="s">
        <v>19</v>
      </c>
      <c r="N149" s="206" t="s">
        <v>47</v>
      </c>
      <c r="O149" s="82"/>
      <c r="P149" s="207">
        <f>O149*H149</f>
        <v>0</v>
      </c>
      <c r="Q149" s="207">
        <v>2.0000000000000002E-05</v>
      </c>
      <c r="R149" s="207">
        <f>Q149*H149</f>
        <v>2.0000000000000002E-05</v>
      </c>
      <c r="S149" s="207">
        <v>0</v>
      </c>
      <c r="T149" s="20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9" t="s">
        <v>212</v>
      </c>
      <c r="AT149" s="209" t="s">
        <v>121</v>
      </c>
      <c r="AU149" s="209" t="s">
        <v>86</v>
      </c>
      <c r="AY149" s="15" t="s">
        <v>118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5" t="s">
        <v>84</v>
      </c>
      <c r="BK149" s="210">
        <f>ROUND(I149*H149,2)</f>
        <v>0</v>
      </c>
      <c r="BL149" s="15" t="s">
        <v>212</v>
      </c>
      <c r="BM149" s="209" t="s">
        <v>260</v>
      </c>
    </row>
    <row r="150" s="2" customFormat="1">
      <c r="A150" s="36"/>
      <c r="B150" s="37"/>
      <c r="C150" s="38"/>
      <c r="D150" s="211" t="s">
        <v>128</v>
      </c>
      <c r="E150" s="38"/>
      <c r="F150" s="212" t="s">
        <v>261</v>
      </c>
      <c r="G150" s="38"/>
      <c r="H150" s="38"/>
      <c r="I150" s="213"/>
      <c r="J150" s="38"/>
      <c r="K150" s="38"/>
      <c r="L150" s="42"/>
      <c r="M150" s="214"/>
      <c r="N150" s="215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128</v>
      </c>
      <c r="AU150" s="15" t="s">
        <v>86</v>
      </c>
    </row>
    <row r="151" s="13" customFormat="1">
      <c r="A151" s="13"/>
      <c r="B151" s="216"/>
      <c r="C151" s="217"/>
      <c r="D151" s="218" t="s">
        <v>139</v>
      </c>
      <c r="E151" s="219" t="s">
        <v>19</v>
      </c>
      <c r="F151" s="220" t="s">
        <v>179</v>
      </c>
      <c r="G151" s="217"/>
      <c r="H151" s="221">
        <v>1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7" t="s">
        <v>139</v>
      </c>
      <c r="AU151" s="227" t="s">
        <v>86</v>
      </c>
      <c r="AV151" s="13" t="s">
        <v>86</v>
      </c>
      <c r="AW151" s="13" t="s">
        <v>37</v>
      </c>
      <c r="AX151" s="13" t="s">
        <v>84</v>
      </c>
      <c r="AY151" s="227" t="s">
        <v>118</v>
      </c>
    </row>
    <row r="152" s="2" customFormat="1" ht="16.5" customHeight="1">
      <c r="A152" s="36"/>
      <c r="B152" s="37"/>
      <c r="C152" s="228" t="s">
        <v>262</v>
      </c>
      <c r="D152" s="228" t="s">
        <v>181</v>
      </c>
      <c r="E152" s="229" t="s">
        <v>263</v>
      </c>
      <c r="F152" s="230" t="s">
        <v>264</v>
      </c>
      <c r="G152" s="231" t="s">
        <v>171</v>
      </c>
      <c r="H152" s="232">
        <v>1</v>
      </c>
      <c r="I152" s="233"/>
      <c r="J152" s="234">
        <f>ROUND(I152*H152,2)</f>
        <v>0</v>
      </c>
      <c r="K152" s="230" t="s">
        <v>19</v>
      </c>
      <c r="L152" s="235"/>
      <c r="M152" s="236" t="s">
        <v>19</v>
      </c>
      <c r="N152" s="237" t="s">
        <v>47</v>
      </c>
      <c r="O152" s="82"/>
      <c r="P152" s="207">
        <f>O152*H152</f>
        <v>0</v>
      </c>
      <c r="Q152" s="207">
        <v>0.00069999999999999999</v>
      </c>
      <c r="R152" s="207">
        <f>Q152*H152</f>
        <v>0.00069999999999999999</v>
      </c>
      <c r="S152" s="207">
        <v>0</v>
      </c>
      <c r="T152" s="20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9" t="s">
        <v>255</v>
      </c>
      <c r="AT152" s="209" t="s">
        <v>181</v>
      </c>
      <c r="AU152" s="209" t="s">
        <v>86</v>
      </c>
      <c r="AY152" s="15" t="s">
        <v>118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5" t="s">
        <v>84</v>
      </c>
      <c r="BK152" s="210">
        <f>ROUND(I152*H152,2)</f>
        <v>0</v>
      </c>
      <c r="BL152" s="15" t="s">
        <v>212</v>
      </c>
      <c r="BM152" s="209" t="s">
        <v>265</v>
      </c>
    </row>
    <row r="153" s="2" customFormat="1" ht="24.15" customHeight="1">
      <c r="A153" s="36"/>
      <c r="B153" s="37"/>
      <c r="C153" s="198" t="s">
        <v>266</v>
      </c>
      <c r="D153" s="198" t="s">
        <v>121</v>
      </c>
      <c r="E153" s="199" t="s">
        <v>267</v>
      </c>
      <c r="F153" s="200" t="s">
        <v>268</v>
      </c>
      <c r="G153" s="201" t="s">
        <v>152</v>
      </c>
      <c r="H153" s="202">
        <v>4</v>
      </c>
      <c r="I153" s="203"/>
      <c r="J153" s="204">
        <f>ROUND(I153*H153,2)</f>
        <v>0</v>
      </c>
      <c r="K153" s="200" t="s">
        <v>125</v>
      </c>
      <c r="L153" s="42"/>
      <c r="M153" s="205" t="s">
        <v>19</v>
      </c>
      <c r="N153" s="206" t="s">
        <v>47</v>
      </c>
      <c r="O153" s="82"/>
      <c r="P153" s="207">
        <f>O153*H153</f>
        <v>0</v>
      </c>
      <c r="Q153" s="207">
        <v>0.00019000000000000001</v>
      </c>
      <c r="R153" s="207">
        <f>Q153*H153</f>
        <v>0.00076000000000000004</v>
      </c>
      <c r="S153" s="207">
        <v>0</v>
      </c>
      <c r="T153" s="20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9" t="s">
        <v>212</v>
      </c>
      <c r="AT153" s="209" t="s">
        <v>121</v>
      </c>
      <c r="AU153" s="209" t="s">
        <v>86</v>
      </c>
      <c r="AY153" s="15" t="s">
        <v>118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5" t="s">
        <v>84</v>
      </c>
      <c r="BK153" s="210">
        <f>ROUND(I153*H153,2)</f>
        <v>0</v>
      </c>
      <c r="BL153" s="15" t="s">
        <v>212</v>
      </c>
      <c r="BM153" s="209" t="s">
        <v>269</v>
      </c>
    </row>
    <row r="154" s="2" customFormat="1">
      <c r="A154" s="36"/>
      <c r="B154" s="37"/>
      <c r="C154" s="38"/>
      <c r="D154" s="211" t="s">
        <v>128</v>
      </c>
      <c r="E154" s="38"/>
      <c r="F154" s="212" t="s">
        <v>270</v>
      </c>
      <c r="G154" s="38"/>
      <c r="H154" s="38"/>
      <c r="I154" s="213"/>
      <c r="J154" s="38"/>
      <c r="K154" s="38"/>
      <c r="L154" s="42"/>
      <c r="M154" s="214"/>
      <c r="N154" s="215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128</v>
      </c>
      <c r="AU154" s="15" t="s">
        <v>86</v>
      </c>
    </row>
    <row r="155" s="2" customFormat="1" ht="21.75" customHeight="1">
      <c r="A155" s="36"/>
      <c r="B155" s="37"/>
      <c r="C155" s="198" t="s">
        <v>271</v>
      </c>
      <c r="D155" s="198" t="s">
        <v>121</v>
      </c>
      <c r="E155" s="199" t="s">
        <v>272</v>
      </c>
      <c r="F155" s="200" t="s">
        <v>273</v>
      </c>
      <c r="G155" s="201" t="s">
        <v>152</v>
      </c>
      <c r="H155" s="202">
        <v>4</v>
      </c>
      <c r="I155" s="203"/>
      <c r="J155" s="204">
        <f>ROUND(I155*H155,2)</f>
        <v>0</v>
      </c>
      <c r="K155" s="200" t="s">
        <v>125</v>
      </c>
      <c r="L155" s="42"/>
      <c r="M155" s="205" t="s">
        <v>19</v>
      </c>
      <c r="N155" s="206" t="s">
        <v>47</v>
      </c>
      <c r="O155" s="82"/>
      <c r="P155" s="207">
        <f>O155*H155</f>
        <v>0</v>
      </c>
      <c r="Q155" s="207">
        <v>1.0000000000000001E-05</v>
      </c>
      <c r="R155" s="207">
        <f>Q155*H155</f>
        <v>4.0000000000000003E-05</v>
      </c>
      <c r="S155" s="207">
        <v>0</v>
      </c>
      <c r="T155" s="20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9" t="s">
        <v>212</v>
      </c>
      <c r="AT155" s="209" t="s">
        <v>121</v>
      </c>
      <c r="AU155" s="209" t="s">
        <v>86</v>
      </c>
      <c r="AY155" s="15" t="s">
        <v>118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5" t="s">
        <v>84</v>
      </c>
      <c r="BK155" s="210">
        <f>ROUND(I155*H155,2)</f>
        <v>0</v>
      </c>
      <c r="BL155" s="15" t="s">
        <v>212</v>
      </c>
      <c r="BM155" s="209" t="s">
        <v>274</v>
      </c>
    </row>
    <row r="156" s="2" customFormat="1">
      <c r="A156" s="36"/>
      <c r="B156" s="37"/>
      <c r="C156" s="38"/>
      <c r="D156" s="211" t="s">
        <v>128</v>
      </c>
      <c r="E156" s="38"/>
      <c r="F156" s="212" t="s">
        <v>275</v>
      </c>
      <c r="G156" s="38"/>
      <c r="H156" s="38"/>
      <c r="I156" s="213"/>
      <c r="J156" s="38"/>
      <c r="K156" s="38"/>
      <c r="L156" s="42"/>
      <c r="M156" s="214"/>
      <c r="N156" s="215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128</v>
      </c>
      <c r="AU156" s="15" t="s">
        <v>86</v>
      </c>
    </row>
    <row r="157" s="13" customFormat="1">
      <c r="A157" s="13"/>
      <c r="B157" s="216"/>
      <c r="C157" s="217"/>
      <c r="D157" s="218" t="s">
        <v>139</v>
      </c>
      <c r="E157" s="219" t="s">
        <v>19</v>
      </c>
      <c r="F157" s="220" t="s">
        <v>226</v>
      </c>
      <c r="G157" s="217"/>
      <c r="H157" s="221">
        <v>4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7" t="s">
        <v>139</v>
      </c>
      <c r="AU157" s="227" t="s">
        <v>86</v>
      </c>
      <c r="AV157" s="13" t="s">
        <v>86</v>
      </c>
      <c r="AW157" s="13" t="s">
        <v>37</v>
      </c>
      <c r="AX157" s="13" t="s">
        <v>84</v>
      </c>
      <c r="AY157" s="227" t="s">
        <v>118</v>
      </c>
    </row>
    <row r="158" s="2" customFormat="1" ht="24.15" customHeight="1">
      <c r="A158" s="36"/>
      <c r="B158" s="37"/>
      <c r="C158" s="198" t="s">
        <v>276</v>
      </c>
      <c r="D158" s="198" t="s">
        <v>121</v>
      </c>
      <c r="E158" s="199" t="s">
        <v>277</v>
      </c>
      <c r="F158" s="200" t="s">
        <v>278</v>
      </c>
      <c r="G158" s="201" t="s">
        <v>124</v>
      </c>
      <c r="H158" s="202">
        <v>0.0080000000000000002</v>
      </c>
      <c r="I158" s="203"/>
      <c r="J158" s="204">
        <f>ROUND(I158*H158,2)</f>
        <v>0</v>
      </c>
      <c r="K158" s="200" t="s">
        <v>125</v>
      </c>
      <c r="L158" s="42"/>
      <c r="M158" s="205" t="s">
        <v>19</v>
      </c>
      <c r="N158" s="206" t="s">
        <v>47</v>
      </c>
      <c r="O158" s="82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9" t="s">
        <v>212</v>
      </c>
      <c r="AT158" s="209" t="s">
        <v>121</v>
      </c>
      <c r="AU158" s="209" t="s">
        <v>86</v>
      </c>
      <c r="AY158" s="15" t="s">
        <v>118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5" t="s">
        <v>84</v>
      </c>
      <c r="BK158" s="210">
        <f>ROUND(I158*H158,2)</f>
        <v>0</v>
      </c>
      <c r="BL158" s="15" t="s">
        <v>212</v>
      </c>
      <c r="BM158" s="209" t="s">
        <v>279</v>
      </c>
    </row>
    <row r="159" s="2" customFormat="1">
      <c r="A159" s="36"/>
      <c r="B159" s="37"/>
      <c r="C159" s="38"/>
      <c r="D159" s="211" t="s">
        <v>128</v>
      </c>
      <c r="E159" s="38"/>
      <c r="F159" s="212" t="s">
        <v>280</v>
      </c>
      <c r="G159" s="38"/>
      <c r="H159" s="38"/>
      <c r="I159" s="213"/>
      <c r="J159" s="38"/>
      <c r="K159" s="38"/>
      <c r="L159" s="42"/>
      <c r="M159" s="214"/>
      <c r="N159" s="215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128</v>
      </c>
      <c r="AU159" s="15" t="s">
        <v>86</v>
      </c>
    </row>
    <row r="160" s="12" customFormat="1" ht="22.8" customHeight="1">
      <c r="A160" s="12"/>
      <c r="B160" s="182"/>
      <c r="C160" s="183"/>
      <c r="D160" s="184" t="s">
        <v>75</v>
      </c>
      <c r="E160" s="196" t="s">
        <v>281</v>
      </c>
      <c r="F160" s="196" t="s">
        <v>282</v>
      </c>
      <c r="G160" s="183"/>
      <c r="H160" s="183"/>
      <c r="I160" s="186"/>
      <c r="J160" s="197">
        <f>BK160</f>
        <v>0</v>
      </c>
      <c r="K160" s="183"/>
      <c r="L160" s="188"/>
      <c r="M160" s="189"/>
      <c r="N160" s="190"/>
      <c r="O160" s="190"/>
      <c r="P160" s="191">
        <f>SUM(P161:P174)</f>
        <v>0</v>
      </c>
      <c r="Q160" s="190"/>
      <c r="R160" s="191">
        <f>SUM(R161:R174)</f>
        <v>0.0073899999999999999</v>
      </c>
      <c r="S160" s="190"/>
      <c r="T160" s="192">
        <f>SUM(T161:T174)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3" t="s">
        <v>86</v>
      </c>
      <c r="AT160" s="194" t="s">
        <v>75</v>
      </c>
      <c r="AU160" s="194" t="s">
        <v>84</v>
      </c>
      <c r="AY160" s="193" t="s">
        <v>118</v>
      </c>
      <c r="BK160" s="195">
        <f>SUM(BK161:BK174)</f>
        <v>0</v>
      </c>
    </row>
    <row r="161" s="2" customFormat="1" ht="16.5" customHeight="1">
      <c r="A161" s="36"/>
      <c r="B161" s="37"/>
      <c r="C161" s="198" t="s">
        <v>283</v>
      </c>
      <c r="D161" s="198" t="s">
        <v>121</v>
      </c>
      <c r="E161" s="199" t="s">
        <v>284</v>
      </c>
      <c r="F161" s="200" t="s">
        <v>285</v>
      </c>
      <c r="G161" s="201" t="s">
        <v>286</v>
      </c>
      <c r="H161" s="202">
        <v>1</v>
      </c>
      <c r="I161" s="203"/>
      <c r="J161" s="204">
        <f>ROUND(I161*H161,2)</f>
        <v>0</v>
      </c>
      <c r="K161" s="200" t="s">
        <v>125</v>
      </c>
      <c r="L161" s="42"/>
      <c r="M161" s="205" t="s">
        <v>19</v>
      </c>
      <c r="N161" s="206" t="s">
        <v>47</v>
      </c>
      <c r="O161" s="82"/>
      <c r="P161" s="207">
        <f>O161*H161</f>
        <v>0</v>
      </c>
      <c r="Q161" s="207">
        <v>0.00042999999999999999</v>
      </c>
      <c r="R161" s="207">
        <f>Q161*H161</f>
        <v>0.00042999999999999999</v>
      </c>
      <c r="S161" s="207">
        <v>0</v>
      </c>
      <c r="T161" s="208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9" t="s">
        <v>84</v>
      </c>
      <c r="AT161" s="209" t="s">
        <v>121</v>
      </c>
      <c r="AU161" s="209" t="s">
        <v>86</v>
      </c>
      <c r="AY161" s="15" t="s">
        <v>118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5" t="s">
        <v>84</v>
      </c>
      <c r="BK161" s="210">
        <f>ROUND(I161*H161,2)</f>
        <v>0</v>
      </c>
      <c r="BL161" s="15" t="s">
        <v>84</v>
      </c>
      <c r="BM161" s="209" t="s">
        <v>287</v>
      </c>
    </row>
    <row r="162" s="2" customFormat="1">
      <c r="A162" s="36"/>
      <c r="B162" s="37"/>
      <c r="C162" s="38"/>
      <c r="D162" s="211" t="s">
        <v>128</v>
      </c>
      <c r="E162" s="38"/>
      <c r="F162" s="212" t="s">
        <v>288</v>
      </c>
      <c r="G162" s="38"/>
      <c r="H162" s="38"/>
      <c r="I162" s="213"/>
      <c r="J162" s="38"/>
      <c r="K162" s="38"/>
      <c r="L162" s="42"/>
      <c r="M162" s="214"/>
      <c r="N162" s="215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128</v>
      </c>
      <c r="AU162" s="15" t="s">
        <v>86</v>
      </c>
    </row>
    <row r="163" s="13" customFormat="1">
      <c r="A163" s="13"/>
      <c r="B163" s="216"/>
      <c r="C163" s="217"/>
      <c r="D163" s="218" t="s">
        <v>139</v>
      </c>
      <c r="E163" s="219" t="s">
        <v>19</v>
      </c>
      <c r="F163" s="220" t="s">
        <v>179</v>
      </c>
      <c r="G163" s="217"/>
      <c r="H163" s="221">
        <v>1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7" t="s">
        <v>139</v>
      </c>
      <c r="AU163" s="227" t="s">
        <v>86</v>
      </c>
      <c r="AV163" s="13" t="s">
        <v>86</v>
      </c>
      <c r="AW163" s="13" t="s">
        <v>37</v>
      </c>
      <c r="AX163" s="13" t="s">
        <v>84</v>
      </c>
      <c r="AY163" s="227" t="s">
        <v>118</v>
      </c>
    </row>
    <row r="164" s="2" customFormat="1" ht="16.5" customHeight="1">
      <c r="A164" s="36"/>
      <c r="B164" s="37"/>
      <c r="C164" s="228" t="s">
        <v>289</v>
      </c>
      <c r="D164" s="228" t="s">
        <v>181</v>
      </c>
      <c r="E164" s="229" t="s">
        <v>290</v>
      </c>
      <c r="F164" s="230" t="s">
        <v>291</v>
      </c>
      <c r="G164" s="231" t="s">
        <v>171</v>
      </c>
      <c r="H164" s="232">
        <v>1</v>
      </c>
      <c r="I164" s="233"/>
      <c r="J164" s="234">
        <f>ROUND(I164*H164,2)</f>
        <v>0</v>
      </c>
      <c r="K164" s="230" t="s">
        <v>19</v>
      </c>
      <c r="L164" s="235"/>
      <c r="M164" s="236" t="s">
        <v>19</v>
      </c>
      <c r="N164" s="237" t="s">
        <v>47</v>
      </c>
      <c r="O164" s="82"/>
      <c r="P164" s="207">
        <f>O164*H164</f>
        <v>0</v>
      </c>
      <c r="Q164" s="207">
        <v>0.0054999999999999997</v>
      </c>
      <c r="R164" s="207">
        <f>Q164*H164</f>
        <v>0.0054999999999999997</v>
      </c>
      <c r="S164" s="207">
        <v>0</v>
      </c>
      <c r="T164" s="20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9" t="s">
        <v>86</v>
      </c>
      <c r="AT164" s="209" t="s">
        <v>181</v>
      </c>
      <c r="AU164" s="209" t="s">
        <v>86</v>
      </c>
      <c r="AY164" s="15" t="s">
        <v>118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5" t="s">
        <v>84</v>
      </c>
      <c r="BK164" s="210">
        <f>ROUND(I164*H164,2)</f>
        <v>0</v>
      </c>
      <c r="BL164" s="15" t="s">
        <v>84</v>
      </c>
      <c r="BM164" s="209" t="s">
        <v>292</v>
      </c>
    </row>
    <row r="165" s="2" customFormat="1" ht="16.5" customHeight="1">
      <c r="A165" s="36"/>
      <c r="B165" s="37"/>
      <c r="C165" s="198" t="s">
        <v>255</v>
      </c>
      <c r="D165" s="198" t="s">
        <v>121</v>
      </c>
      <c r="E165" s="199" t="s">
        <v>293</v>
      </c>
      <c r="F165" s="200" t="s">
        <v>294</v>
      </c>
      <c r="G165" s="201" t="s">
        <v>286</v>
      </c>
      <c r="H165" s="202">
        <v>1</v>
      </c>
      <c r="I165" s="203"/>
      <c r="J165" s="204">
        <f>ROUND(I165*H165,2)</f>
        <v>0</v>
      </c>
      <c r="K165" s="200" t="s">
        <v>125</v>
      </c>
      <c r="L165" s="42"/>
      <c r="M165" s="205" t="s">
        <v>19</v>
      </c>
      <c r="N165" s="206" t="s">
        <v>47</v>
      </c>
      <c r="O165" s="82"/>
      <c r="P165" s="207">
        <f>O165*H165</f>
        <v>0</v>
      </c>
      <c r="Q165" s="207">
        <v>9.0000000000000006E-05</v>
      </c>
      <c r="R165" s="207">
        <f>Q165*H165</f>
        <v>9.0000000000000006E-05</v>
      </c>
      <c r="S165" s="207">
        <v>0</v>
      </c>
      <c r="T165" s="20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9" t="s">
        <v>84</v>
      </c>
      <c r="AT165" s="209" t="s">
        <v>121</v>
      </c>
      <c r="AU165" s="209" t="s">
        <v>86</v>
      </c>
      <c r="AY165" s="15" t="s">
        <v>118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5" t="s">
        <v>84</v>
      </c>
      <c r="BK165" s="210">
        <f>ROUND(I165*H165,2)</f>
        <v>0</v>
      </c>
      <c r="BL165" s="15" t="s">
        <v>84</v>
      </c>
      <c r="BM165" s="209" t="s">
        <v>295</v>
      </c>
    </row>
    <row r="166" s="2" customFormat="1">
      <c r="A166" s="36"/>
      <c r="B166" s="37"/>
      <c r="C166" s="38"/>
      <c r="D166" s="211" t="s">
        <v>128</v>
      </c>
      <c r="E166" s="38"/>
      <c r="F166" s="212" t="s">
        <v>296</v>
      </c>
      <c r="G166" s="38"/>
      <c r="H166" s="38"/>
      <c r="I166" s="213"/>
      <c r="J166" s="38"/>
      <c r="K166" s="38"/>
      <c r="L166" s="42"/>
      <c r="M166" s="214"/>
      <c r="N166" s="215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128</v>
      </c>
      <c r="AU166" s="15" t="s">
        <v>86</v>
      </c>
    </row>
    <row r="167" s="13" customFormat="1">
      <c r="A167" s="13"/>
      <c r="B167" s="216"/>
      <c r="C167" s="217"/>
      <c r="D167" s="218" t="s">
        <v>139</v>
      </c>
      <c r="E167" s="219" t="s">
        <v>19</v>
      </c>
      <c r="F167" s="220" t="s">
        <v>297</v>
      </c>
      <c r="G167" s="217"/>
      <c r="H167" s="221">
        <v>1</v>
      </c>
      <c r="I167" s="222"/>
      <c r="J167" s="217"/>
      <c r="K167" s="217"/>
      <c r="L167" s="223"/>
      <c r="M167" s="224"/>
      <c r="N167" s="225"/>
      <c r="O167" s="225"/>
      <c r="P167" s="225"/>
      <c r="Q167" s="225"/>
      <c r="R167" s="225"/>
      <c r="S167" s="225"/>
      <c r="T167" s="22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7" t="s">
        <v>139</v>
      </c>
      <c r="AU167" s="227" t="s">
        <v>86</v>
      </c>
      <c r="AV167" s="13" t="s">
        <v>86</v>
      </c>
      <c r="AW167" s="13" t="s">
        <v>37</v>
      </c>
      <c r="AX167" s="13" t="s">
        <v>84</v>
      </c>
      <c r="AY167" s="227" t="s">
        <v>118</v>
      </c>
    </row>
    <row r="168" s="2" customFormat="1" ht="16.5" customHeight="1">
      <c r="A168" s="36"/>
      <c r="B168" s="37"/>
      <c r="C168" s="228" t="s">
        <v>298</v>
      </c>
      <c r="D168" s="228" t="s">
        <v>181</v>
      </c>
      <c r="E168" s="229" t="s">
        <v>299</v>
      </c>
      <c r="F168" s="230" t="s">
        <v>300</v>
      </c>
      <c r="G168" s="231" t="s">
        <v>171</v>
      </c>
      <c r="H168" s="232">
        <v>1</v>
      </c>
      <c r="I168" s="233"/>
      <c r="J168" s="234">
        <f>ROUND(I168*H168,2)</f>
        <v>0</v>
      </c>
      <c r="K168" s="230" t="s">
        <v>19</v>
      </c>
      <c r="L168" s="235"/>
      <c r="M168" s="236" t="s">
        <v>19</v>
      </c>
      <c r="N168" s="237" t="s">
        <v>47</v>
      </c>
      <c r="O168" s="82"/>
      <c r="P168" s="207">
        <f>O168*H168</f>
        <v>0</v>
      </c>
      <c r="Q168" s="207">
        <v>0.00080000000000000004</v>
      </c>
      <c r="R168" s="207">
        <f>Q168*H168</f>
        <v>0.00080000000000000004</v>
      </c>
      <c r="S168" s="207">
        <v>0</v>
      </c>
      <c r="T168" s="20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9" t="s">
        <v>86</v>
      </c>
      <c r="AT168" s="209" t="s">
        <v>181</v>
      </c>
      <c r="AU168" s="209" t="s">
        <v>86</v>
      </c>
      <c r="AY168" s="15" t="s">
        <v>118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5" t="s">
        <v>84</v>
      </c>
      <c r="BK168" s="210">
        <f>ROUND(I168*H168,2)</f>
        <v>0</v>
      </c>
      <c r="BL168" s="15" t="s">
        <v>84</v>
      </c>
      <c r="BM168" s="209" t="s">
        <v>301</v>
      </c>
    </row>
    <row r="169" s="2" customFormat="1" ht="21.75" customHeight="1">
      <c r="A169" s="36"/>
      <c r="B169" s="37"/>
      <c r="C169" s="198" t="s">
        <v>302</v>
      </c>
      <c r="D169" s="198" t="s">
        <v>121</v>
      </c>
      <c r="E169" s="199" t="s">
        <v>303</v>
      </c>
      <c r="F169" s="200" t="s">
        <v>304</v>
      </c>
      <c r="G169" s="201" t="s">
        <v>171</v>
      </c>
      <c r="H169" s="202">
        <v>1</v>
      </c>
      <c r="I169" s="203"/>
      <c r="J169" s="204">
        <f>ROUND(I169*H169,2)</f>
        <v>0</v>
      </c>
      <c r="K169" s="200" t="s">
        <v>125</v>
      </c>
      <c r="L169" s="42"/>
      <c r="M169" s="205" t="s">
        <v>19</v>
      </c>
      <c r="N169" s="206" t="s">
        <v>47</v>
      </c>
      <c r="O169" s="82"/>
      <c r="P169" s="207">
        <f>O169*H169</f>
        <v>0</v>
      </c>
      <c r="Q169" s="207">
        <v>0.00017000000000000001</v>
      </c>
      <c r="R169" s="207">
        <f>Q169*H169</f>
        <v>0.00017000000000000001</v>
      </c>
      <c r="S169" s="207">
        <v>0</v>
      </c>
      <c r="T169" s="20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9" t="s">
        <v>84</v>
      </c>
      <c r="AT169" s="209" t="s">
        <v>121</v>
      </c>
      <c r="AU169" s="209" t="s">
        <v>86</v>
      </c>
      <c r="AY169" s="15" t="s">
        <v>118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5" t="s">
        <v>84</v>
      </c>
      <c r="BK169" s="210">
        <f>ROUND(I169*H169,2)</f>
        <v>0</v>
      </c>
      <c r="BL169" s="15" t="s">
        <v>84</v>
      </c>
      <c r="BM169" s="209" t="s">
        <v>305</v>
      </c>
    </row>
    <row r="170" s="2" customFormat="1">
      <c r="A170" s="36"/>
      <c r="B170" s="37"/>
      <c r="C170" s="38"/>
      <c r="D170" s="211" t="s">
        <v>128</v>
      </c>
      <c r="E170" s="38"/>
      <c r="F170" s="212" t="s">
        <v>306</v>
      </c>
      <c r="G170" s="38"/>
      <c r="H170" s="38"/>
      <c r="I170" s="213"/>
      <c r="J170" s="38"/>
      <c r="K170" s="38"/>
      <c r="L170" s="42"/>
      <c r="M170" s="214"/>
      <c r="N170" s="215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128</v>
      </c>
      <c r="AU170" s="15" t="s">
        <v>86</v>
      </c>
    </row>
    <row r="171" s="13" customFormat="1">
      <c r="A171" s="13"/>
      <c r="B171" s="216"/>
      <c r="C171" s="217"/>
      <c r="D171" s="218" t="s">
        <v>139</v>
      </c>
      <c r="E171" s="219" t="s">
        <v>19</v>
      </c>
      <c r="F171" s="220" t="s">
        <v>179</v>
      </c>
      <c r="G171" s="217"/>
      <c r="H171" s="221">
        <v>1</v>
      </c>
      <c r="I171" s="222"/>
      <c r="J171" s="217"/>
      <c r="K171" s="217"/>
      <c r="L171" s="223"/>
      <c r="M171" s="224"/>
      <c r="N171" s="225"/>
      <c r="O171" s="225"/>
      <c r="P171" s="225"/>
      <c r="Q171" s="225"/>
      <c r="R171" s="225"/>
      <c r="S171" s="225"/>
      <c r="T171" s="22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7" t="s">
        <v>139</v>
      </c>
      <c r="AU171" s="227" t="s">
        <v>86</v>
      </c>
      <c r="AV171" s="13" t="s">
        <v>86</v>
      </c>
      <c r="AW171" s="13" t="s">
        <v>37</v>
      </c>
      <c r="AX171" s="13" t="s">
        <v>84</v>
      </c>
      <c r="AY171" s="227" t="s">
        <v>118</v>
      </c>
    </row>
    <row r="172" s="2" customFormat="1" ht="16.5" customHeight="1">
      <c r="A172" s="36"/>
      <c r="B172" s="37"/>
      <c r="C172" s="228" t="s">
        <v>307</v>
      </c>
      <c r="D172" s="228" t="s">
        <v>181</v>
      </c>
      <c r="E172" s="229" t="s">
        <v>308</v>
      </c>
      <c r="F172" s="230" t="s">
        <v>309</v>
      </c>
      <c r="G172" s="231" t="s">
        <v>171</v>
      </c>
      <c r="H172" s="232">
        <v>1</v>
      </c>
      <c r="I172" s="233"/>
      <c r="J172" s="234">
        <f>ROUND(I172*H172,2)</f>
        <v>0</v>
      </c>
      <c r="K172" s="230" t="s">
        <v>19</v>
      </c>
      <c r="L172" s="235"/>
      <c r="M172" s="236" t="s">
        <v>19</v>
      </c>
      <c r="N172" s="237" t="s">
        <v>47</v>
      </c>
      <c r="O172" s="82"/>
      <c r="P172" s="207">
        <f>O172*H172</f>
        <v>0</v>
      </c>
      <c r="Q172" s="207">
        <v>0.00040000000000000002</v>
      </c>
      <c r="R172" s="207">
        <f>Q172*H172</f>
        <v>0.00040000000000000002</v>
      </c>
      <c r="S172" s="207">
        <v>0</v>
      </c>
      <c r="T172" s="20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9" t="s">
        <v>86</v>
      </c>
      <c r="AT172" s="209" t="s">
        <v>181</v>
      </c>
      <c r="AU172" s="209" t="s">
        <v>86</v>
      </c>
      <c r="AY172" s="15" t="s">
        <v>118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5" t="s">
        <v>84</v>
      </c>
      <c r="BK172" s="210">
        <f>ROUND(I172*H172,2)</f>
        <v>0</v>
      </c>
      <c r="BL172" s="15" t="s">
        <v>84</v>
      </c>
      <c r="BM172" s="209" t="s">
        <v>310</v>
      </c>
    </row>
    <row r="173" s="2" customFormat="1" ht="24.15" customHeight="1">
      <c r="A173" s="36"/>
      <c r="B173" s="37"/>
      <c r="C173" s="198" t="s">
        <v>311</v>
      </c>
      <c r="D173" s="198" t="s">
        <v>121</v>
      </c>
      <c r="E173" s="199" t="s">
        <v>312</v>
      </c>
      <c r="F173" s="200" t="s">
        <v>313</v>
      </c>
      <c r="G173" s="201" t="s">
        <v>124</v>
      </c>
      <c r="H173" s="202">
        <v>0.0070000000000000001</v>
      </c>
      <c r="I173" s="203"/>
      <c r="J173" s="204">
        <f>ROUND(I173*H173,2)</f>
        <v>0</v>
      </c>
      <c r="K173" s="200" t="s">
        <v>125</v>
      </c>
      <c r="L173" s="42"/>
      <c r="M173" s="205" t="s">
        <v>19</v>
      </c>
      <c r="N173" s="206" t="s">
        <v>47</v>
      </c>
      <c r="O173" s="82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9" t="s">
        <v>84</v>
      </c>
      <c r="AT173" s="209" t="s">
        <v>121</v>
      </c>
      <c r="AU173" s="209" t="s">
        <v>86</v>
      </c>
      <c r="AY173" s="15" t="s">
        <v>118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5" t="s">
        <v>84</v>
      </c>
      <c r="BK173" s="210">
        <f>ROUND(I173*H173,2)</f>
        <v>0</v>
      </c>
      <c r="BL173" s="15" t="s">
        <v>84</v>
      </c>
      <c r="BM173" s="209" t="s">
        <v>314</v>
      </c>
    </row>
    <row r="174" s="2" customFormat="1">
      <c r="A174" s="36"/>
      <c r="B174" s="37"/>
      <c r="C174" s="38"/>
      <c r="D174" s="211" t="s">
        <v>128</v>
      </c>
      <c r="E174" s="38"/>
      <c r="F174" s="212" t="s">
        <v>315</v>
      </c>
      <c r="G174" s="38"/>
      <c r="H174" s="38"/>
      <c r="I174" s="213"/>
      <c r="J174" s="38"/>
      <c r="K174" s="38"/>
      <c r="L174" s="42"/>
      <c r="M174" s="214"/>
      <c r="N174" s="215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128</v>
      </c>
      <c r="AU174" s="15" t="s">
        <v>86</v>
      </c>
    </row>
    <row r="175" s="12" customFormat="1" ht="25.92" customHeight="1">
      <c r="A175" s="12"/>
      <c r="B175" s="182"/>
      <c r="C175" s="183"/>
      <c r="D175" s="184" t="s">
        <v>75</v>
      </c>
      <c r="E175" s="185" t="s">
        <v>181</v>
      </c>
      <c r="F175" s="185" t="s">
        <v>316</v>
      </c>
      <c r="G175" s="183"/>
      <c r="H175" s="183"/>
      <c r="I175" s="186"/>
      <c r="J175" s="187">
        <f>BK175</f>
        <v>0</v>
      </c>
      <c r="K175" s="183"/>
      <c r="L175" s="188"/>
      <c r="M175" s="189"/>
      <c r="N175" s="190"/>
      <c r="O175" s="190"/>
      <c r="P175" s="191">
        <f>P176+P285</f>
        <v>0</v>
      </c>
      <c r="Q175" s="190"/>
      <c r="R175" s="191">
        <f>R176+R285</f>
        <v>2.92184</v>
      </c>
      <c r="S175" s="190"/>
      <c r="T175" s="192">
        <f>T176+T285</f>
        <v>0.14000000000000001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3" t="s">
        <v>134</v>
      </c>
      <c r="AT175" s="194" t="s">
        <v>75</v>
      </c>
      <c r="AU175" s="194" t="s">
        <v>76</v>
      </c>
      <c r="AY175" s="193" t="s">
        <v>118</v>
      </c>
      <c r="BK175" s="195">
        <f>BK176+BK285</f>
        <v>0</v>
      </c>
    </row>
    <row r="176" s="12" customFormat="1" ht="22.8" customHeight="1">
      <c r="A176" s="12"/>
      <c r="B176" s="182"/>
      <c r="C176" s="183"/>
      <c r="D176" s="184" t="s">
        <v>75</v>
      </c>
      <c r="E176" s="196" t="s">
        <v>317</v>
      </c>
      <c r="F176" s="196" t="s">
        <v>318</v>
      </c>
      <c r="G176" s="183"/>
      <c r="H176" s="183"/>
      <c r="I176" s="186"/>
      <c r="J176" s="197">
        <f>BK176</f>
        <v>0</v>
      </c>
      <c r="K176" s="183"/>
      <c r="L176" s="188"/>
      <c r="M176" s="189"/>
      <c r="N176" s="190"/>
      <c r="O176" s="190"/>
      <c r="P176" s="191">
        <f>SUM(P177:P284)</f>
        <v>0</v>
      </c>
      <c r="Q176" s="190"/>
      <c r="R176" s="191">
        <f>SUM(R177:R284)</f>
        <v>2.7878400000000001</v>
      </c>
      <c r="S176" s="190"/>
      <c r="T176" s="192">
        <f>SUM(T177:T284)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3" t="s">
        <v>134</v>
      </c>
      <c r="AT176" s="194" t="s">
        <v>75</v>
      </c>
      <c r="AU176" s="194" t="s">
        <v>84</v>
      </c>
      <c r="AY176" s="193" t="s">
        <v>118</v>
      </c>
      <c r="BK176" s="195">
        <f>SUM(BK177:BK284)</f>
        <v>0</v>
      </c>
    </row>
    <row r="177" s="2" customFormat="1">
      <c r="A177" s="36"/>
      <c r="B177" s="37"/>
      <c r="C177" s="198" t="s">
        <v>319</v>
      </c>
      <c r="D177" s="198" t="s">
        <v>121</v>
      </c>
      <c r="E177" s="199" t="s">
        <v>320</v>
      </c>
      <c r="F177" s="200" t="s">
        <v>321</v>
      </c>
      <c r="G177" s="201" t="s">
        <v>322</v>
      </c>
      <c r="H177" s="202">
        <v>1</v>
      </c>
      <c r="I177" s="203"/>
      <c r="J177" s="204">
        <f>ROUND(I177*H177,2)</f>
        <v>0</v>
      </c>
      <c r="K177" s="200" t="s">
        <v>19</v>
      </c>
      <c r="L177" s="42"/>
      <c r="M177" s="205" t="s">
        <v>19</v>
      </c>
      <c r="N177" s="206" t="s">
        <v>47</v>
      </c>
      <c r="O177" s="82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9" t="s">
        <v>84</v>
      </c>
      <c r="AT177" s="209" t="s">
        <v>121</v>
      </c>
      <c r="AU177" s="209" t="s">
        <v>86</v>
      </c>
      <c r="AY177" s="15" t="s">
        <v>118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5" t="s">
        <v>84</v>
      </c>
      <c r="BK177" s="210">
        <f>ROUND(I177*H177,2)</f>
        <v>0</v>
      </c>
      <c r="BL177" s="15" t="s">
        <v>84</v>
      </c>
      <c r="BM177" s="209" t="s">
        <v>323</v>
      </c>
    </row>
    <row r="178" s="2" customFormat="1" ht="16.5" customHeight="1">
      <c r="A178" s="36"/>
      <c r="B178" s="37"/>
      <c r="C178" s="198" t="s">
        <v>324</v>
      </c>
      <c r="D178" s="198" t="s">
        <v>121</v>
      </c>
      <c r="E178" s="199" t="s">
        <v>325</v>
      </c>
      <c r="F178" s="200" t="s">
        <v>326</v>
      </c>
      <c r="G178" s="201" t="s">
        <v>152</v>
      </c>
      <c r="H178" s="202">
        <v>1</v>
      </c>
      <c r="I178" s="203"/>
      <c r="J178" s="204">
        <f>ROUND(I178*H178,2)</f>
        <v>0</v>
      </c>
      <c r="K178" s="200" t="s">
        <v>125</v>
      </c>
      <c r="L178" s="42"/>
      <c r="M178" s="205" t="s">
        <v>19</v>
      </c>
      <c r="N178" s="206" t="s">
        <v>47</v>
      </c>
      <c r="O178" s="82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9" t="s">
        <v>84</v>
      </c>
      <c r="AT178" s="209" t="s">
        <v>121</v>
      </c>
      <c r="AU178" s="209" t="s">
        <v>86</v>
      </c>
      <c r="AY178" s="15" t="s">
        <v>118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5" t="s">
        <v>84</v>
      </c>
      <c r="BK178" s="210">
        <f>ROUND(I178*H178,2)</f>
        <v>0</v>
      </c>
      <c r="BL178" s="15" t="s">
        <v>84</v>
      </c>
      <c r="BM178" s="209" t="s">
        <v>327</v>
      </c>
    </row>
    <row r="179" s="2" customFormat="1">
      <c r="A179" s="36"/>
      <c r="B179" s="37"/>
      <c r="C179" s="38"/>
      <c r="D179" s="211" t="s">
        <v>128</v>
      </c>
      <c r="E179" s="38"/>
      <c r="F179" s="212" t="s">
        <v>328</v>
      </c>
      <c r="G179" s="38"/>
      <c r="H179" s="38"/>
      <c r="I179" s="213"/>
      <c r="J179" s="38"/>
      <c r="K179" s="38"/>
      <c r="L179" s="42"/>
      <c r="M179" s="214"/>
      <c r="N179" s="215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128</v>
      </c>
      <c r="AU179" s="15" t="s">
        <v>86</v>
      </c>
    </row>
    <row r="180" s="13" customFormat="1">
      <c r="A180" s="13"/>
      <c r="B180" s="216"/>
      <c r="C180" s="217"/>
      <c r="D180" s="218" t="s">
        <v>139</v>
      </c>
      <c r="E180" s="219" t="s">
        <v>19</v>
      </c>
      <c r="F180" s="220" t="s">
        <v>329</v>
      </c>
      <c r="G180" s="217"/>
      <c r="H180" s="221">
        <v>1</v>
      </c>
      <c r="I180" s="222"/>
      <c r="J180" s="217"/>
      <c r="K180" s="217"/>
      <c r="L180" s="223"/>
      <c r="M180" s="224"/>
      <c r="N180" s="225"/>
      <c r="O180" s="225"/>
      <c r="P180" s="225"/>
      <c r="Q180" s="225"/>
      <c r="R180" s="225"/>
      <c r="S180" s="225"/>
      <c r="T180" s="22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7" t="s">
        <v>139</v>
      </c>
      <c r="AU180" s="227" t="s">
        <v>86</v>
      </c>
      <c r="AV180" s="13" t="s">
        <v>86</v>
      </c>
      <c r="AW180" s="13" t="s">
        <v>37</v>
      </c>
      <c r="AX180" s="13" t="s">
        <v>84</v>
      </c>
      <c r="AY180" s="227" t="s">
        <v>118</v>
      </c>
    </row>
    <row r="181" s="2" customFormat="1" ht="16.5" customHeight="1">
      <c r="A181" s="36"/>
      <c r="B181" s="37"/>
      <c r="C181" s="198" t="s">
        <v>330</v>
      </c>
      <c r="D181" s="198" t="s">
        <v>121</v>
      </c>
      <c r="E181" s="199" t="s">
        <v>331</v>
      </c>
      <c r="F181" s="200" t="s">
        <v>332</v>
      </c>
      <c r="G181" s="201" t="s">
        <v>152</v>
      </c>
      <c r="H181" s="202">
        <v>23</v>
      </c>
      <c r="I181" s="203"/>
      <c r="J181" s="204">
        <f>ROUND(I181*H181,2)</f>
        <v>0</v>
      </c>
      <c r="K181" s="200" t="s">
        <v>125</v>
      </c>
      <c r="L181" s="42"/>
      <c r="M181" s="205" t="s">
        <v>19</v>
      </c>
      <c r="N181" s="206" t="s">
        <v>47</v>
      </c>
      <c r="O181" s="82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9" t="s">
        <v>84</v>
      </c>
      <c r="AT181" s="209" t="s">
        <v>121</v>
      </c>
      <c r="AU181" s="209" t="s">
        <v>86</v>
      </c>
      <c r="AY181" s="15" t="s">
        <v>118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5" t="s">
        <v>84</v>
      </c>
      <c r="BK181" s="210">
        <f>ROUND(I181*H181,2)</f>
        <v>0</v>
      </c>
      <c r="BL181" s="15" t="s">
        <v>84</v>
      </c>
      <c r="BM181" s="209" t="s">
        <v>333</v>
      </c>
    </row>
    <row r="182" s="2" customFormat="1">
      <c r="A182" s="36"/>
      <c r="B182" s="37"/>
      <c r="C182" s="38"/>
      <c r="D182" s="211" t="s">
        <v>128</v>
      </c>
      <c r="E182" s="38"/>
      <c r="F182" s="212" t="s">
        <v>334</v>
      </c>
      <c r="G182" s="38"/>
      <c r="H182" s="38"/>
      <c r="I182" s="213"/>
      <c r="J182" s="38"/>
      <c r="K182" s="38"/>
      <c r="L182" s="42"/>
      <c r="M182" s="214"/>
      <c r="N182" s="215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128</v>
      </c>
      <c r="AU182" s="15" t="s">
        <v>86</v>
      </c>
    </row>
    <row r="183" s="13" customFormat="1">
      <c r="A183" s="13"/>
      <c r="B183" s="216"/>
      <c r="C183" s="217"/>
      <c r="D183" s="218" t="s">
        <v>139</v>
      </c>
      <c r="E183" s="219" t="s">
        <v>19</v>
      </c>
      <c r="F183" s="220" t="s">
        <v>335</v>
      </c>
      <c r="G183" s="217"/>
      <c r="H183" s="221">
        <v>23</v>
      </c>
      <c r="I183" s="222"/>
      <c r="J183" s="217"/>
      <c r="K183" s="217"/>
      <c r="L183" s="223"/>
      <c r="M183" s="224"/>
      <c r="N183" s="225"/>
      <c r="O183" s="225"/>
      <c r="P183" s="225"/>
      <c r="Q183" s="225"/>
      <c r="R183" s="225"/>
      <c r="S183" s="225"/>
      <c r="T183" s="22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7" t="s">
        <v>139</v>
      </c>
      <c r="AU183" s="227" t="s">
        <v>86</v>
      </c>
      <c r="AV183" s="13" t="s">
        <v>86</v>
      </c>
      <c r="AW183" s="13" t="s">
        <v>37</v>
      </c>
      <c r="AX183" s="13" t="s">
        <v>84</v>
      </c>
      <c r="AY183" s="227" t="s">
        <v>118</v>
      </c>
    </row>
    <row r="184" s="2" customFormat="1" ht="16.5" customHeight="1">
      <c r="A184" s="36"/>
      <c r="B184" s="37"/>
      <c r="C184" s="198" t="s">
        <v>336</v>
      </c>
      <c r="D184" s="198" t="s">
        <v>121</v>
      </c>
      <c r="E184" s="199" t="s">
        <v>337</v>
      </c>
      <c r="F184" s="200" t="s">
        <v>338</v>
      </c>
      <c r="G184" s="201" t="s">
        <v>152</v>
      </c>
      <c r="H184" s="202">
        <v>97</v>
      </c>
      <c r="I184" s="203"/>
      <c r="J184" s="204">
        <f>ROUND(I184*H184,2)</f>
        <v>0</v>
      </c>
      <c r="K184" s="200" t="s">
        <v>125</v>
      </c>
      <c r="L184" s="42"/>
      <c r="M184" s="205" t="s">
        <v>19</v>
      </c>
      <c r="N184" s="206" t="s">
        <v>47</v>
      </c>
      <c r="O184" s="82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9" t="s">
        <v>84</v>
      </c>
      <c r="AT184" s="209" t="s">
        <v>121</v>
      </c>
      <c r="AU184" s="209" t="s">
        <v>86</v>
      </c>
      <c r="AY184" s="15" t="s">
        <v>118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5" t="s">
        <v>84</v>
      </c>
      <c r="BK184" s="210">
        <f>ROUND(I184*H184,2)</f>
        <v>0</v>
      </c>
      <c r="BL184" s="15" t="s">
        <v>84</v>
      </c>
      <c r="BM184" s="209" t="s">
        <v>339</v>
      </c>
    </row>
    <row r="185" s="2" customFormat="1">
      <c r="A185" s="36"/>
      <c r="B185" s="37"/>
      <c r="C185" s="38"/>
      <c r="D185" s="211" t="s">
        <v>128</v>
      </c>
      <c r="E185" s="38"/>
      <c r="F185" s="212" t="s">
        <v>340</v>
      </c>
      <c r="G185" s="38"/>
      <c r="H185" s="38"/>
      <c r="I185" s="213"/>
      <c r="J185" s="38"/>
      <c r="K185" s="38"/>
      <c r="L185" s="42"/>
      <c r="M185" s="214"/>
      <c r="N185" s="215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128</v>
      </c>
      <c r="AU185" s="15" t="s">
        <v>86</v>
      </c>
    </row>
    <row r="186" s="13" customFormat="1">
      <c r="A186" s="13"/>
      <c r="B186" s="216"/>
      <c r="C186" s="217"/>
      <c r="D186" s="218" t="s">
        <v>139</v>
      </c>
      <c r="E186" s="219" t="s">
        <v>19</v>
      </c>
      <c r="F186" s="220" t="s">
        <v>341</v>
      </c>
      <c r="G186" s="217"/>
      <c r="H186" s="221">
        <v>97</v>
      </c>
      <c r="I186" s="222"/>
      <c r="J186" s="217"/>
      <c r="K186" s="217"/>
      <c r="L186" s="223"/>
      <c r="M186" s="224"/>
      <c r="N186" s="225"/>
      <c r="O186" s="225"/>
      <c r="P186" s="225"/>
      <c r="Q186" s="225"/>
      <c r="R186" s="225"/>
      <c r="S186" s="225"/>
      <c r="T186" s="22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7" t="s">
        <v>139</v>
      </c>
      <c r="AU186" s="227" t="s">
        <v>86</v>
      </c>
      <c r="AV186" s="13" t="s">
        <v>86</v>
      </c>
      <c r="AW186" s="13" t="s">
        <v>37</v>
      </c>
      <c r="AX186" s="13" t="s">
        <v>84</v>
      </c>
      <c r="AY186" s="227" t="s">
        <v>118</v>
      </c>
    </row>
    <row r="187" s="2" customFormat="1" ht="16.5" customHeight="1">
      <c r="A187" s="36"/>
      <c r="B187" s="37"/>
      <c r="C187" s="198" t="s">
        <v>342</v>
      </c>
      <c r="D187" s="198" t="s">
        <v>121</v>
      </c>
      <c r="E187" s="199" t="s">
        <v>343</v>
      </c>
      <c r="F187" s="200" t="s">
        <v>344</v>
      </c>
      <c r="G187" s="201" t="s">
        <v>171</v>
      </c>
      <c r="H187" s="202">
        <v>13</v>
      </c>
      <c r="I187" s="203"/>
      <c r="J187" s="204">
        <f>ROUND(I187*H187,2)</f>
        <v>0</v>
      </c>
      <c r="K187" s="200" t="s">
        <v>19</v>
      </c>
      <c r="L187" s="42"/>
      <c r="M187" s="205" t="s">
        <v>19</v>
      </c>
      <c r="N187" s="206" t="s">
        <v>47</v>
      </c>
      <c r="O187" s="82"/>
      <c r="P187" s="207">
        <f>O187*H187</f>
        <v>0</v>
      </c>
      <c r="Q187" s="207">
        <v>4.0000000000000003E-05</v>
      </c>
      <c r="R187" s="207">
        <f>Q187*H187</f>
        <v>0.00052000000000000006</v>
      </c>
      <c r="S187" s="207">
        <v>0</v>
      </c>
      <c r="T187" s="208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9" t="s">
        <v>84</v>
      </c>
      <c r="AT187" s="209" t="s">
        <v>121</v>
      </c>
      <c r="AU187" s="209" t="s">
        <v>86</v>
      </c>
      <c r="AY187" s="15" t="s">
        <v>118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5" t="s">
        <v>84</v>
      </c>
      <c r="BK187" s="210">
        <f>ROUND(I187*H187,2)</f>
        <v>0</v>
      </c>
      <c r="BL187" s="15" t="s">
        <v>84</v>
      </c>
      <c r="BM187" s="209" t="s">
        <v>345</v>
      </c>
    </row>
    <row r="188" s="13" customFormat="1">
      <c r="A188" s="13"/>
      <c r="B188" s="216"/>
      <c r="C188" s="217"/>
      <c r="D188" s="218" t="s">
        <v>139</v>
      </c>
      <c r="E188" s="219" t="s">
        <v>19</v>
      </c>
      <c r="F188" s="220" t="s">
        <v>346</v>
      </c>
      <c r="G188" s="217"/>
      <c r="H188" s="221">
        <v>13</v>
      </c>
      <c r="I188" s="222"/>
      <c r="J188" s="217"/>
      <c r="K188" s="217"/>
      <c r="L188" s="223"/>
      <c r="M188" s="224"/>
      <c r="N188" s="225"/>
      <c r="O188" s="225"/>
      <c r="P188" s="225"/>
      <c r="Q188" s="225"/>
      <c r="R188" s="225"/>
      <c r="S188" s="225"/>
      <c r="T188" s="22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7" t="s">
        <v>139</v>
      </c>
      <c r="AU188" s="227" t="s">
        <v>86</v>
      </c>
      <c r="AV188" s="13" t="s">
        <v>86</v>
      </c>
      <c r="AW188" s="13" t="s">
        <v>37</v>
      </c>
      <c r="AX188" s="13" t="s">
        <v>84</v>
      </c>
      <c r="AY188" s="227" t="s">
        <v>118</v>
      </c>
    </row>
    <row r="189" s="2" customFormat="1" ht="16.5" customHeight="1">
      <c r="A189" s="36"/>
      <c r="B189" s="37"/>
      <c r="C189" s="228" t="s">
        <v>347</v>
      </c>
      <c r="D189" s="228" t="s">
        <v>181</v>
      </c>
      <c r="E189" s="229" t="s">
        <v>348</v>
      </c>
      <c r="F189" s="230" t="s">
        <v>349</v>
      </c>
      <c r="G189" s="231" t="s">
        <v>171</v>
      </c>
      <c r="H189" s="232">
        <v>12</v>
      </c>
      <c r="I189" s="233"/>
      <c r="J189" s="234">
        <f>ROUND(I189*H189,2)</f>
        <v>0</v>
      </c>
      <c r="K189" s="230" t="s">
        <v>19</v>
      </c>
      <c r="L189" s="235"/>
      <c r="M189" s="236" t="s">
        <v>19</v>
      </c>
      <c r="N189" s="237" t="s">
        <v>47</v>
      </c>
      <c r="O189" s="82"/>
      <c r="P189" s="207">
        <f>O189*H189</f>
        <v>0</v>
      </c>
      <c r="Q189" s="207">
        <v>3.0000000000000001E-05</v>
      </c>
      <c r="R189" s="207">
        <f>Q189*H189</f>
        <v>0.00036000000000000002</v>
      </c>
      <c r="S189" s="207">
        <v>0</v>
      </c>
      <c r="T189" s="20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9" t="s">
        <v>86</v>
      </c>
      <c r="AT189" s="209" t="s">
        <v>181</v>
      </c>
      <c r="AU189" s="209" t="s">
        <v>86</v>
      </c>
      <c r="AY189" s="15" t="s">
        <v>118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5" t="s">
        <v>84</v>
      </c>
      <c r="BK189" s="210">
        <f>ROUND(I189*H189,2)</f>
        <v>0</v>
      </c>
      <c r="BL189" s="15" t="s">
        <v>84</v>
      </c>
      <c r="BM189" s="209" t="s">
        <v>350</v>
      </c>
    </row>
    <row r="190" s="2" customFormat="1" ht="16.5" customHeight="1">
      <c r="A190" s="36"/>
      <c r="B190" s="37"/>
      <c r="C190" s="228" t="s">
        <v>351</v>
      </c>
      <c r="D190" s="228" t="s">
        <v>181</v>
      </c>
      <c r="E190" s="229" t="s">
        <v>352</v>
      </c>
      <c r="F190" s="230" t="s">
        <v>353</v>
      </c>
      <c r="G190" s="231" t="s">
        <v>171</v>
      </c>
      <c r="H190" s="232">
        <v>1</v>
      </c>
      <c r="I190" s="233"/>
      <c r="J190" s="234">
        <f>ROUND(I190*H190,2)</f>
        <v>0</v>
      </c>
      <c r="K190" s="230" t="s">
        <v>19</v>
      </c>
      <c r="L190" s="235"/>
      <c r="M190" s="236" t="s">
        <v>19</v>
      </c>
      <c r="N190" s="237" t="s">
        <v>47</v>
      </c>
      <c r="O190" s="82"/>
      <c r="P190" s="207">
        <f>O190*H190</f>
        <v>0</v>
      </c>
      <c r="Q190" s="207">
        <v>4.0000000000000003E-05</v>
      </c>
      <c r="R190" s="207">
        <f>Q190*H190</f>
        <v>4.0000000000000003E-05</v>
      </c>
      <c r="S190" s="207">
        <v>0</v>
      </c>
      <c r="T190" s="20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9" t="s">
        <v>86</v>
      </c>
      <c r="AT190" s="209" t="s">
        <v>181</v>
      </c>
      <c r="AU190" s="209" t="s">
        <v>86</v>
      </c>
      <c r="AY190" s="15" t="s">
        <v>118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5" t="s">
        <v>84</v>
      </c>
      <c r="BK190" s="210">
        <f>ROUND(I190*H190,2)</f>
        <v>0</v>
      </c>
      <c r="BL190" s="15" t="s">
        <v>84</v>
      </c>
      <c r="BM190" s="209" t="s">
        <v>354</v>
      </c>
    </row>
    <row r="191" s="2" customFormat="1" ht="16.5" customHeight="1">
      <c r="A191" s="36"/>
      <c r="B191" s="37"/>
      <c r="C191" s="198" t="s">
        <v>355</v>
      </c>
      <c r="D191" s="198" t="s">
        <v>121</v>
      </c>
      <c r="E191" s="199" t="s">
        <v>356</v>
      </c>
      <c r="F191" s="200" t="s">
        <v>357</v>
      </c>
      <c r="G191" s="201" t="s">
        <v>152</v>
      </c>
      <c r="H191" s="202">
        <v>1</v>
      </c>
      <c r="I191" s="203"/>
      <c r="J191" s="204">
        <f>ROUND(I191*H191,2)</f>
        <v>0</v>
      </c>
      <c r="K191" s="200" t="s">
        <v>125</v>
      </c>
      <c r="L191" s="42"/>
      <c r="M191" s="205" t="s">
        <v>19</v>
      </c>
      <c r="N191" s="206" t="s">
        <v>47</v>
      </c>
      <c r="O191" s="82"/>
      <c r="P191" s="207">
        <f>O191*H191</f>
        <v>0</v>
      </c>
      <c r="Q191" s="207">
        <v>0</v>
      </c>
      <c r="R191" s="207">
        <f>Q191*H191</f>
        <v>0</v>
      </c>
      <c r="S191" s="207">
        <v>0</v>
      </c>
      <c r="T191" s="208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9" t="s">
        <v>84</v>
      </c>
      <c r="AT191" s="209" t="s">
        <v>121</v>
      </c>
      <c r="AU191" s="209" t="s">
        <v>86</v>
      </c>
      <c r="AY191" s="15" t="s">
        <v>118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5" t="s">
        <v>84</v>
      </c>
      <c r="BK191" s="210">
        <f>ROUND(I191*H191,2)</f>
        <v>0</v>
      </c>
      <c r="BL191" s="15" t="s">
        <v>84</v>
      </c>
      <c r="BM191" s="209" t="s">
        <v>358</v>
      </c>
    </row>
    <row r="192" s="2" customFormat="1">
      <c r="A192" s="36"/>
      <c r="B192" s="37"/>
      <c r="C192" s="38"/>
      <c r="D192" s="211" t="s">
        <v>128</v>
      </c>
      <c r="E192" s="38"/>
      <c r="F192" s="212" t="s">
        <v>359</v>
      </c>
      <c r="G192" s="38"/>
      <c r="H192" s="38"/>
      <c r="I192" s="213"/>
      <c r="J192" s="38"/>
      <c r="K192" s="38"/>
      <c r="L192" s="42"/>
      <c r="M192" s="214"/>
      <c r="N192" s="215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128</v>
      </c>
      <c r="AU192" s="15" t="s">
        <v>86</v>
      </c>
    </row>
    <row r="193" s="13" customFormat="1">
      <c r="A193" s="13"/>
      <c r="B193" s="216"/>
      <c r="C193" s="217"/>
      <c r="D193" s="218" t="s">
        <v>139</v>
      </c>
      <c r="E193" s="219" t="s">
        <v>19</v>
      </c>
      <c r="F193" s="220" t="s">
        <v>329</v>
      </c>
      <c r="G193" s="217"/>
      <c r="H193" s="221">
        <v>1</v>
      </c>
      <c r="I193" s="222"/>
      <c r="J193" s="217"/>
      <c r="K193" s="217"/>
      <c r="L193" s="223"/>
      <c r="M193" s="224"/>
      <c r="N193" s="225"/>
      <c r="O193" s="225"/>
      <c r="P193" s="225"/>
      <c r="Q193" s="225"/>
      <c r="R193" s="225"/>
      <c r="S193" s="225"/>
      <c r="T193" s="22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7" t="s">
        <v>139</v>
      </c>
      <c r="AU193" s="227" t="s">
        <v>86</v>
      </c>
      <c r="AV193" s="13" t="s">
        <v>86</v>
      </c>
      <c r="AW193" s="13" t="s">
        <v>37</v>
      </c>
      <c r="AX193" s="13" t="s">
        <v>84</v>
      </c>
      <c r="AY193" s="227" t="s">
        <v>118</v>
      </c>
    </row>
    <row r="194" s="2" customFormat="1" ht="16.5" customHeight="1">
      <c r="A194" s="36"/>
      <c r="B194" s="37"/>
      <c r="C194" s="228" t="s">
        <v>360</v>
      </c>
      <c r="D194" s="228" t="s">
        <v>181</v>
      </c>
      <c r="E194" s="229" t="s">
        <v>361</v>
      </c>
      <c r="F194" s="230" t="s">
        <v>362</v>
      </c>
      <c r="G194" s="231" t="s">
        <v>152</v>
      </c>
      <c r="H194" s="232">
        <v>1</v>
      </c>
      <c r="I194" s="233"/>
      <c r="J194" s="234">
        <f>ROUND(I194*H194,2)</f>
        <v>0</v>
      </c>
      <c r="K194" s="230" t="s">
        <v>19</v>
      </c>
      <c r="L194" s="235"/>
      <c r="M194" s="236" t="s">
        <v>19</v>
      </c>
      <c r="N194" s="237" t="s">
        <v>47</v>
      </c>
      <c r="O194" s="82"/>
      <c r="P194" s="207">
        <f>O194*H194</f>
        <v>0</v>
      </c>
      <c r="Q194" s="207">
        <v>0.0043400000000000001</v>
      </c>
      <c r="R194" s="207">
        <f>Q194*H194</f>
        <v>0.0043400000000000001</v>
      </c>
      <c r="S194" s="207">
        <v>0</v>
      </c>
      <c r="T194" s="208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9" t="s">
        <v>86</v>
      </c>
      <c r="AT194" s="209" t="s">
        <v>181</v>
      </c>
      <c r="AU194" s="209" t="s">
        <v>86</v>
      </c>
      <c r="AY194" s="15" t="s">
        <v>118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5" t="s">
        <v>84</v>
      </c>
      <c r="BK194" s="210">
        <f>ROUND(I194*H194,2)</f>
        <v>0</v>
      </c>
      <c r="BL194" s="15" t="s">
        <v>84</v>
      </c>
      <c r="BM194" s="209" t="s">
        <v>363</v>
      </c>
    </row>
    <row r="195" s="2" customFormat="1" ht="16.5" customHeight="1">
      <c r="A195" s="36"/>
      <c r="B195" s="37"/>
      <c r="C195" s="198" t="s">
        <v>364</v>
      </c>
      <c r="D195" s="198" t="s">
        <v>121</v>
      </c>
      <c r="E195" s="199" t="s">
        <v>365</v>
      </c>
      <c r="F195" s="200" t="s">
        <v>366</v>
      </c>
      <c r="G195" s="201" t="s">
        <v>152</v>
      </c>
      <c r="H195" s="202">
        <v>23</v>
      </c>
      <c r="I195" s="203"/>
      <c r="J195" s="204">
        <f>ROUND(I195*H195,2)</f>
        <v>0</v>
      </c>
      <c r="K195" s="200" t="s">
        <v>125</v>
      </c>
      <c r="L195" s="42"/>
      <c r="M195" s="205" t="s">
        <v>19</v>
      </c>
      <c r="N195" s="206" t="s">
        <v>47</v>
      </c>
      <c r="O195" s="82"/>
      <c r="P195" s="207">
        <f>O195*H195</f>
        <v>0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9" t="s">
        <v>84</v>
      </c>
      <c r="AT195" s="209" t="s">
        <v>121</v>
      </c>
      <c r="AU195" s="209" t="s">
        <v>86</v>
      </c>
      <c r="AY195" s="15" t="s">
        <v>118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5" t="s">
        <v>84</v>
      </c>
      <c r="BK195" s="210">
        <f>ROUND(I195*H195,2)</f>
        <v>0</v>
      </c>
      <c r="BL195" s="15" t="s">
        <v>84</v>
      </c>
      <c r="BM195" s="209" t="s">
        <v>367</v>
      </c>
    </row>
    <row r="196" s="2" customFormat="1">
      <c r="A196" s="36"/>
      <c r="B196" s="37"/>
      <c r="C196" s="38"/>
      <c r="D196" s="211" t="s">
        <v>128</v>
      </c>
      <c r="E196" s="38"/>
      <c r="F196" s="212" t="s">
        <v>368</v>
      </c>
      <c r="G196" s="38"/>
      <c r="H196" s="38"/>
      <c r="I196" s="213"/>
      <c r="J196" s="38"/>
      <c r="K196" s="38"/>
      <c r="L196" s="42"/>
      <c r="M196" s="214"/>
      <c r="N196" s="215"/>
      <c r="O196" s="82"/>
      <c r="P196" s="82"/>
      <c r="Q196" s="82"/>
      <c r="R196" s="82"/>
      <c r="S196" s="82"/>
      <c r="T196" s="8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128</v>
      </c>
      <c r="AU196" s="15" t="s">
        <v>86</v>
      </c>
    </row>
    <row r="197" s="13" customFormat="1">
      <c r="A197" s="13"/>
      <c r="B197" s="216"/>
      <c r="C197" s="217"/>
      <c r="D197" s="218" t="s">
        <v>139</v>
      </c>
      <c r="E197" s="219" t="s">
        <v>19</v>
      </c>
      <c r="F197" s="220" t="s">
        <v>335</v>
      </c>
      <c r="G197" s="217"/>
      <c r="H197" s="221">
        <v>23</v>
      </c>
      <c r="I197" s="222"/>
      <c r="J197" s="217"/>
      <c r="K197" s="217"/>
      <c r="L197" s="223"/>
      <c r="M197" s="224"/>
      <c r="N197" s="225"/>
      <c r="O197" s="225"/>
      <c r="P197" s="225"/>
      <c r="Q197" s="225"/>
      <c r="R197" s="225"/>
      <c r="S197" s="225"/>
      <c r="T197" s="22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7" t="s">
        <v>139</v>
      </c>
      <c r="AU197" s="227" t="s">
        <v>86</v>
      </c>
      <c r="AV197" s="13" t="s">
        <v>86</v>
      </c>
      <c r="AW197" s="13" t="s">
        <v>37</v>
      </c>
      <c r="AX197" s="13" t="s">
        <v>84</v>
      </c>
      <c r="AY197" s="227" t="s">
        <v>118</v>
      </c>
    </row>
    <row r="198" s="2" customFormat="1" ht="16.5" customHeight="1">
      <c r="A198" s="36"/>
      <c r="B198" s="37"/>
      <c r="C198" s="228" t="s">
        <v>369</v>
      </c>
      <c r="D198" s="228" t="s">
        <v>181</v>
      </c>
      <c r="E198" s="229" t="s">
        <v>370</v>
      </c>
      <c r="F198" s="230" t="s">
        <v>371</v>
      </c>
      <c r="G198" s="231" t="s">
        <v>152</v>
      </c>
      <c r="H198" s="232">
        <v>23</v>
      </c>
      <c r="I198" s="233"/>
      <c r="J198" s="234">
        <f>ROUND(I198*H198,2)</f>
        <v>0</v>
      </c>
      <c r="K198" s="230" t="s">
        <v>19</v>
      </c>
      <c r="L198" s="235"/>
      <c r="M198" s="236" t="s">
        <v>19</v>
      </c>
      <c r="N198" s="237" t="s">
        <v>47</v>
      </c>
      <c r="O198" s="82"/>
      <c r="P198" s="207">
        <f>O198*H198</f>
        <v>0</v>
      </c>
      <c r="Q198" s="207">
        <v>0.0053</v>
      </c>
      <c r="R198" s="207">
        <f>Q198*H198</f>
        <v>0.12189999999999999</v>
      </c>
      <c r="S198" s="207">
        <v>0</v>
      </c>
      <c r="T198" s="208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9" t="s">
        <v>86</v>
      </c>
      <c r="AT198" s="209" t="s">
        <v>181</v>
      </c>
      <c r="AU198" s="209" t="s">
        <v>86</v>
      </c>
      <c r="AY198" s="15" t="s">
        <v>118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5" t="s">
        <v>84</v>
      </c>
      <c r="BK198" s="210">
        <f>ROUND(I198*H198,2)</f>
        <v>0</v>
      </c>
      <c r="BL198" s="15" t="s">
        <v>84</v>
      </c>
      <c r="BM198" s="209" t="s">
        <v>372</v>
      </c>
    </row>
    <row r="199" s="2" customFormat="1" ht="16.5" customHeight="1">
      <c r="A199" s="36"/>
      <c r="B199" s="37"/>
      <c r="C199" s="198" t="s">
        <v>373</v>
      </c>
      <c r="D199" s="198" t="s">
        <v>121</v>
      </c>
      <c r="E199" s="199" t="s">
        <v>374</v>
      </c>
      <c r="F199" s="200" t="s">
        <v>375</v>
      </c>
      <c r="G199" s="201" t="s">
        <v>152</v>
      </c>
      <c r="H199" s="202">
        <v>97</v>
      </c>
      <c r="I199" s="203"/>
      <c r="J199" s="204">
        <f>ROUND(I199*H199,2)</f>
        <v>0</v>
      </c>
      <c r="K199" s="200" t="s">
        <v>125</v>
      </c>
      <c r="L199" s="42"/>
      <c r="M199" s="205" t="s">
        <v>19</v>
      </c>
      <c r="N199" s="206" t="s">
        <v>47</v>
      </c>
      <c r="O199" s="82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9" t="s">
        <v>84</v>
      </c>
      <c r="AT199" s="209" t="s">
        <v>121</v>
      </c>
      <c r="AU199" s="209" t="s">
        <v>86</v>
      </c>
      <c r="AY199" s="15" t="s">
        <v>118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5" t="s">
        <v>84</v>
      </c>
      <c r="BK199" s="210">
        <f>ROUND(I199*H199,2)</f>
        <v>0</v>
      </c>
      <c r="BL199" s="15" t="s">
        <v>84</v>
      </c>
      <c r="BM199" s="209" t="s">
        <v>376</v>
      </c>
    </row>
    <row r="200" s="2" customFormat="1">
      <c r="A200" s="36"/>
      <c r="B200" s="37"/>
      <c r="C200" s="38"/>
      <c r="D200" s="211" t="s">
        <v>128</v>
      </c>
      <c r="E200" s="38"/>
      <c r="F200" s="212" t="s">
        <v>377</v>
      </c>
      <c r="G200" s="38"/>
      <c r="H200" s="38"/>
      <c r="I200" s="213"/>
      <c r="J200" s="38"/>
      <c r="K200" s="38"/>
      <c r="L200" s="42"/>
      <c r="M200" s="214"/>
      <c r="N200" s="215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128</v>
      </c>
      <c r="AU200" s="15" t="s">
        <v>86</v>
      </c>
    </row>
    <row r="201" s="13" customFormat="1">
      <c r="A201" s="13"/>
      <c r="B201" s="216"/>
      <c r="C201" s="217"/>
      <c r="D201" s="218" t="s">
        <v>139</v>
      </c>
      <c r="E201" s="219" t="s">
        <v>19</v>
      </c>
      <c r="F201" s="220" t="s">
        <v>341</v>
      </c>
      <c r="G201" s="217"/>
      <c r="H201" s="221">
        <v>97</v>
      </c>
      <c r="I201" s="222"/>
      <c r="J201" s="217"/>
      <c r="K201" s="217"/>
      <c r="L201" s="223"/>
      <c r="M201" s="224"/>
      <c r="N201" s="225"/>
      <c r="O201" s="225"/>
      <c r="P201" s="225"/>
      <c r="Q201" s="225"/>
      <c r="R201" s="225"/>
      <c r="S201" s="225"/>
      <c r="T201" s="22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7" t="s">
        <v>139</v>
      </c>
      <c r="AU201" s="227" t="s">
        <v>86</v>
      </c>
      <c r="AV201" s="13" t="s">
        <v>86</v>
      </c>
      <c r="AW201" s="13" t="s">
        <v>37</v>
      </c>
      <c r="AX201" s="13" t="s">
        <v>84</v>
      </c>
      <c r="AY201" s="227" t="s">
        <v>118</v>
      </c>
    </row>
    <row r="202" s="2" customFormat="1" ht="16.5" customHeight="1">
      <c r="A202" s="36"/>
      <c r="B202" s="37"/>
      <c r="C202" s="228" t="s">
        <v>378</v>
      </c>
      <c r="D202" s="228" t="s">
        <v>181</v>
      </c>
      <c r="E202" s="229" t="s">
        <v>379</v>
      </c>
      <c r="F202" s="230" t="s">
        <v>380</v>
      </c>
      <c r="G202" s="231" t="s">
        <v>152</v>
      </c>
      <c r="H202" s="232">
        <v>97</v>
      </c>
      <c r="I202" s="233"/>
      <c r="J202" s="234">
        <f>ROUND(I202*H202,2)</f>
        <v>0</v>
      </c>
      <c r="K202" s="230" t="s">
        <v>19</v>
      </c>
      <c r="L202" s="235"/>
      <c r="M202" s="236" t="s">
        <v>19</v>
      </c>
      <c r="N202" s="237" t="s">
        <v>47</v>
      </c>
      <c r="O202" s="82"/>
      <c r="P202" s="207">
        <f>O202*H202</f>
        <v>0</v>
      </c>
      <c r="Q202" s="207">
        <v>0.018100000000000002</v>
      </c>
      <c r="R202" s="207">
        <f>Q202*H202</f>
        <v>1.7557</v>
      </c>
      <c r="S202" s="207">
        <v>0</v>
      </c>
      <c r="T202" s="208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9" t="s">
        <v>86</v>
      </c>
      <c r="AT202" s="209" t="s">
        <v>181</v>
      </c>
      <c r="AU202" s="209" t="s">
        <v>86</v>
      </c>
      <c r="AY202" s="15" t="s">
        <v>118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5" t="s">
        <v>84</v>
      </c>
      <c r="BK202" s="210">
        <f>ROUND(I202*H202,2)</f>
        <v>0</v>
      </c>
      <c r="BL202" s="15" t="s">
        <v>84</v>
      </c>
      <c r="BM202" s="209" t="s">
        <v>381</v>
      </c>
    </row>
    <row r="203" s="2" customFormat="1" ht="16.5" customHeight="1">
      <c r="A203" s="36"/>
      <c r="B203" s="37"/>
      <c r="C203" s="198" t="s">
        <v>382</v>
      </c>
      <c r="D203" s="198" t="s">
        <v>121</v>
      </c>
      <c r="E203" s="199" t="s">
        <v>383</v>
      </c>
      <c r="F203" s="200" t="s">
        <v>384</v>
      </c>
      <c r="G203" s="201" t="s">
        <v>171</v>
      </c>
      <c r="H203" s="202">
        <v>2</v>
      </c>
      <c r="I203" s="203"/>
      <c r="J203" s="204">
        <f>ROUND(I203*H203,2)</f>
        <v>0</v>
      </c>
      <c r="K203" s="200" t="s">
        <v>125</v>
      </c>
      <c r="L203" s="42"/>
      <c r="M203" s="205" t="s">
        <v>19</v>
      </c>
      <c r="N203" s="206" t="s">
        <v>47</v>
      </c>
      <c r="O203" s="82"/>
      <c r="P203" s="207">
        <f>O203*H203</f>
        <v>0</v>
      </c>
      <c r="Q203" s="207">
        <v>1.0000000000000001E-05</v>
      </c>
      <c r="R203" s="207">
        <f>Q203*H203</f>
        <v>2.0000000000000002E-05</v>
      </c>
      <c r="S203" s="207">
        <v>0</v>
      </c>
      <c r="T203" s="208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9" t="s">
        <v>84</v>
      </c>
      <c r="AT203" s="209" t="s">
        <v>121</v>
      </c>
      <c r="AU203" s="209" t="s">
        <v>86</v>
      </c>
      <c r="AY203" s="15" t="s">
        <v>118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5" t="s">
        <v>84</v>
      </c>
      <c r="BK203" s="210">
        <f>ROUND(I203*H203,2)</f>
        <v>0</v>
      </c>
      <c r="BL203" s="15" t="s">
        <v>84</v>
      </c>
      <c r="BM203" s="209" t="s">
        <v>385</v>
      </c>
    </row>
    <row r="204" s="2" customFormat="1">
      <c r="A204" s="36"/>
      <c r="B204" s="37"/>
      <c r="C204" s="38"/>
      <c r="D204" s="211" t="s">
        <v>128</v>
      </c>
      <c r="E204" s="38"/>
      <c r="F204" s="212" t="s">
        <v>386</v>
      </c>
      <c r="G204" s="38"/>
      <c r="H204" s="38"/>
      <c r="I204" s="213"/>
      <c r="J204" s="38"/>
      <c r="K204" s="38"/>
      <c r="L204" s="42"/>
      <c r="M204" s="214"/>
      <c r="N204" s="215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128</v>
      </c>
      <c r="AU204" s="15" t="s">
        <v>86</v>
      </c>
    </row>
    <row r="205" s="13" customFormat="1">
      <c r="A205" s="13"/>
      <c r="B205" s="216"/>
      <c r="C205" s="217"/>
      <c r="D205" s="218" t="s">
        <v>139</v>
      </c>
      <c r="E205" s="219" t="s">
        <v>19</v>
      </c>
      <c r="F205" s="220" t="s">
        <v>387</v>
      </c>
      <c r="G205" s="217"/>
      <c r="H205" s="221">
        <v>2</v>
      </c>
      <c r="I205" s="222"/>
      <c r="J205" s="217"/>
      <c r="K205" s="217"/>
      <c r="L205" s="223"/>
      <c r="M205" s="224"/>
      <c r="N205" s="225"/>
      <c r="O205" s="225"/>
      <c r="P205" s="225"/>
      <c r="Q205" s="225"/>
      <c r="R205" s="225"/>
      <c r="S205" s="225"/>
      <c r="T205" s="22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7" t="s">
        <v>139</v>
      </c>
      <c r="AU205" s="227" t="s">
        <v>86</v>
      </c>
      <c r="AV205" s="13" t="s">
        <v>86</v>
      </c>
      <c r="AW205" s="13" t="s">
        <v>37</v>
      </c>
      <c r="AX205" s="13" t="s">
        <v>84</v>
      </c>
      <c r="AY205" s="227" t="s">
        <v>118</v>
      </c>
    </row>
    <row r="206" s="2" customFormat="1" ht="16.5" customHeight="1">
      <c r="A206" s="36"/>
      <c r="B206" s="37"/>
      <c r="C206" s="228" t="s">
        <v>388</v>
      </c>
      <c r="D206" s="228" t="s">
        <v>181</v>
      </c>
      <c r="E206" s="229" t="s">
        <v>389</v>
      </c>
      <c r="F206" s="230" t="s">
        <v>390</v>
      </c>
      <c r="G206" s="231" t="s">
        <v>171</v>
      </c>
      <c r="H206" s="232">
        <v>2</v>
      </c>
      <c r="I206" s="233"/>
      <c r="J206" s="234">
        <f>ROUND(I206*H206,2)</f>
        <v>0</v>
      </c>
      <c r="K206" s="230" t="s">
        <v>19</v>
      </c>
      <c r="L206" s="235"/>
      <c r="M206" s="236" t="s">
        <v>19</v>
      </c>
      <c r="N206" s="237" t="s">
        <v>47</v>
      </c>
      <c r="O206" s="82"/>
      <c r="P206" s="207">
        <f>O206*H206</f>
        <v>0</v>
      </c>
      <c r="Q206" s="207">
        <v>0.00050000000000000001</v>
      </c>
      <c r="R206" s="207">
        <f>Q206*H206</f>
        <v>0.001</v>
      </c>
      <c r="S206" s="207">
        <v>0</v>
      </c>
      <c r="T206" s="208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9" t="s">
        <v>86</v>
      </c>
      <c r="AT206" s="209" t="s">
        <v>181</v>
      </c>
      <c r="AU206" s="209" t="s">
        <v>86</v>
      </c>
      <c r="AY206" s="15" t="s">
        <v>118</v>
      </c>
      <c r="BE206" s="210">
        <f>IF(N206="základní",J206,0)</f>
        <v>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15" t="s">
        <v>84</v>
      </c>
      <c r="BK206" s="210">
        <f>ROUND(I206*H206,2)</f>
        <v>0</v>
      </c>
      <c r="BL206" s="15" t="s">
        <v>84</v>
      </c>
      <c r="BM206" s="209" t="s">
        <v>391</v>
      </c>
    </row>
    <row r="207" s="2" customFormat="1" ht="16.5" customHeight="1">
      <c r="A207" s="36"/>
      <c r="B207" s="37"/>
      <c r="C207" s="198" t="s">
        <v>392</v>
      </c>
      <c r="D207" s="198" t="s">
        <v>121</v>
      </c>
      <c r="E207" s="199" t="s">
        <v>393</v>
      </c>
      <c r="F207" s="200" t="s">
        <v>394</v>
      </c>
      <c r="G207" s="201" t="s">
        <v>171</v>
      </c>
      <c r="H207" s="202">
        <v>5</v>
      </c>
      <c r="I207" s="203"/>
      <c r="J207" s="204">
        <f>ROUND(I207*H207,2)</f>
        <v>0</v>
      </c>
      <c r="K207" s="200" t="s">
        <v>125</v>
      </c>
      <c r="L207" s="42"/>
      <c r="M207" s="205" t="s">
        <v>19</v>
      </c>
      <c r="N207" s="206" t="s">
        <v>47</v>
      </c>
      <c r="O207" s="82"/>
      <c r="P207" s="207">
        <f>O207*H207</f>
        <v>0</v>
      </c>
      <c r="Q207" s="207">
        <v>1.0000000000000001E-05</v>
      </c>
      <c r="R207" s="207">
        <f>Q207*H207</f>
        <v>5.0000000000000002E-05</v>
      </c>
      <c r="S207" s="207">
        <v>0</v>
      </c>
      <c r="T207" s="208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9" t="s">
        <v>84</v>
      </c>
      <c r="AT207" s="209" t="s">
        <v>121</v>
      </c>
      <c r="AU207" s="209" t="s">
        <v>86</v>
      </c>
      <c r="AY207" s="15" t="s">
        <v>118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5" t="s">
        <v>84</v>
      </c>
      <c r="BK207" s="210">
        <f>ROUND(I207*H207,2)</f>
        <v>0</v>
      </c>
      <c r="BL207" s="15" t="s">
        <v>84</v>
      </c>
      <c r="BM207" s="209" t="s">
        <v>395</v>
      </c>
    </row>
    <row r="208" s="2" customFormat="1">
      <c r="A208" s="36"/>
      <c r="B208" s="37"/>
      <c r="C208" s="38"/>
      <c r="D208" s="211" t="s">
        <v>128</v>
      </c>
      <c r="E208" s="38"/>
      <c r="F208" s="212" t="s">
        <v>396</v>
      </c>
      <c r="G208" s="38"/>
      <c r="H208" s="38"/>
      <c r="I208" s="213"/>
      <c r="J208" s="38"/>
      <c r="K208" s="38"/>
      <c r="L208" s="42"/>
      <c r="M208" s="214"/>
      <c r="N208" s="215"/>
      <c r="O208" s="82"/>
      <c r="P208" s="82"/>
      <c r="Q208" s="82"/>
      <c r="R208" s="82"/>
      <c r="S208" s="82"/>
      <c r="T208" s="83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128</v>
      </c>
      <c r="AU208" s="15" t="s">
        <v>86</v>
      </c>
    </row>
    <row r="209" s="13" customFormat="1">
      <c r="A209" s="13"/>
      <c r="B209" s="216"/>
      <c r="C209" s="217"/>
      <c r="D209" s="218" t="s">
        <v>139</v>
      </c>
      <c r="E209" s="219" t="s">
        <v>19</v>
      </c>
      <c r="F209" s="220" t="s">
        <v>397</v>
      </c>
      <c r="G209" s="217"/>
      <c r="H209" s="221">
        <v>5</v>
      </c>
      <c r="I209" s="222"/>
      <c r="J209" s="217"/>
      <c r="K209" s="217"/>
      <c r="L209" s="223"/>
      <c r="M209" s="224"/>
      <c r="N209" s="225"/>
      <c r="O209" s="225"/>
      <c r="P209" s="225"/>
      <c r="Q209" s="225"/>
      <c r="R209" s="225"/>
      <c r="S209" s="225"/>
      <c r="T209" s="22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7" t="s">
        <v>139</v>
      </c>
      <c r="AU209" s="227" t="s">
        <v>86</v>
      </c>
      <c r="AV209" s="13" t="s">
        <v>86</v>
      </c>
      <c r="AW209" s="13" t="s">
        <v>37</v>
      </c>
      <c r="AX209" s="13" t="s">
        <v>84</v>
      </c>
      <c r="AY209" s="227" t="s">
        <v>118</v>
      </c>
    </row>
    <row r="210" s="2" customFormat="1" ht="16.5" customHeight="1">
      <c r="A210" s="36"/>
      <c r="B210" s="37"/>
      <c r="C210" s="228" t="s">
        <v>398</v>
      </c>
      <c r="D210" s="228" t="s">
        <v>181</v>
      </c>
      <c r="E210" s="229" t="s">
        <v>399</v>
      </c>
      <c r="F210" s="230" t="s">
        <v>400</v>
      </c>
      <c r="G210" s="231" t="s">
        <v>171</v>
      </c>
      <c r="H210" s="232">
        <v>4</v>
      </c>
      <c r="I210" s="233"/>
      <c r="J210" s="234">
        <f>ROUND(I210*H210,2)</f>
        <v>0</v>
      </c>
      <c r="K210" s="230" t="s">
        <v>19</v>
      </c>
      <c r="L210" s="235"/>
      <c r="M210" s="236" t="s">
        <v>19</v>
      </c>
      <c r="N210" s="237" t="s">
        <v>47</v>
      </c>
      <c r="O210" s="82"/>
      <c r="P210" s="207">
        <f>O210*H210</f>
        <v>0</v>
      </c>
      <c r="Q210" s="207">
        <v>0.00069999999999999999</v>
      </c>
      <c r="R210" s="207">
        <f>Q210*H210</f>
        <v>0.0028</v>
      </c>
      <c r="S210" s="207">
        <v>0</v>
      </c>
      <c r="T210" s="20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9" t="s">
        <v>86</v>
      </c>
      <c r="AT210" s="209" t="s">
        <v>181</v>
      </c>
      <c r="AU210" s="209" t="s">
        <v>86</v>
      </c>
      <c r="AY210" s="15" t="s">
        <v>118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5" t="s">
        <v>84</v>
      </c>
      <c r="BK210" s="210">
        <f>ROUND(I210*H210,2)</f>
        <v>0</v>
      </c>
      <c r="BL210" s="15" t="s">
        <v>84</v>
      </c>
      <c r="BM210" s="209" t="s">
        <v>401</v>
      </c>
    </row>
    <row r="211" s="2" customFormat="1" ht="16.5" customHeight="1">
      <c r="A211" s="36"/>
      <c r="B211" s="37"/>
      <c r="C211" s="228" t="s">
        <v>402</v>
      </c>
      <c r="D211" s="228" t="s">
        <v>181</v>
      </c>
      <c r="E211" s="229" t="s">
        <v>403</v>
      </c>
      <c r="F211" s="230" t="s">
        <v>404</v>
      </c>
      <c r="G211" s="231" t="s">
        <v>171</v>
      </c>
      <c r="H211" s="232">
        <v>1</v>
      </c>
      <c r="I211" s="233"/>
      <c r="J211" s="234">
        <f>ROUND(I211*H211,2)</f>
        <v>0</v>
      </c>
      <c r="K211" s="230" t="s">
        <v>19</v>
      </c>
      <c r="L211" s="235"/>
      <c r="M211" s="236" t="s">
        <v>19</v>
      </c>
      <c r="N211" s="237" t="s">
        <v>47</v>
      </c>
      <c r="O211" s="82"/>
      <c r="P211" s="207">
        <f>O211*H211</f>
        <v>0</v>
      </c>
      <c r="Q211" s="207">
        <v>0.00069999999999999999</v>
      </c>
      <c r="R211" s="207">
        <f>Q211*H211</f>
        <v>0.00069999999999999999</v>
      </c>
      <c r="S211" s="207">
        <v>0</v>
      </c>
      <c r="T211" s="208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9" t="s">
        <v>86</v>
      </c>
      <c r="AT211" s="209" t="s">
        <v>181</v>
      </c>
      <c r="AU211" s="209" t="s">
        <v>86</v>
      </c>
      <c r="AY211" s="15" t="s">
        <v>118</v>
      </c>
      <c r="BE211" s="210">
        <f>IF(N211="základní",J211,0)</f>
        <v>0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5" t="s">
        <v>84</v>
      </c>
      <c r="BK211" s="210">
        <f>ROUND(I211*H211,2)</f>
        <v>0</v>
      </c>
      <c r="BL211" s="15" t="s">
        <v>84</v>
      </c>
      <c r="BM211" s="209" t="s">
        <v>405</v>
      </c>
    </row>
    <row r="212" s="2" customFormat="1" ht="16.5" customHeight="1">
      <c r="A212" s="36"/>
      <c r="B212" s="37"/>
      <c r="C212" s="198" t="s">
        <v>406</v>
      </c>
      <c r="D212" s="198" t="s">
        <v>121</v>
      </c>
      <c r="E212" s="199" t="s">
        <v>407</v>
      </c>
      <c r="F212" s="200" t="s">
        <v>408</v>
      </c>
      <c r="G212" s="201" t="s">
        <v>171</v>
      </c>
      <c r="H212" s="202">
        <v>31</v>
      </c>
      <c r="I212" s="203"/>
      <c r="J212" s="204">
        <f>ROUND(I212*H212,2)</f>
        <v>0</v>
      </c>
      <c r="K212" s="200" t="s">
        <v>125</v>
      </c>
      <c r="L212" s="42"/>
      <c r="M212" s="205" t="s">
        <v>19</v>
      </c>
      <c r="N212" s="206" t="s">
        <v>47</v>
      </c>
      <c r="O212" s="82"/>
      <c r="P212" s="207">
        <f>O212*H212</f>
        <v>0</v>
      </c>
      <c r="Q212" s="207">
        <v>1.0000000000000001E-05</v>
      </c>
      <c r="R212" s="207">
        <f>Q212*H212</f>
        <v>0.00031</v>
      </c>
      <c r="S212" s="207">
        <v>0</v>
      </c>
      <c r="T212" s="208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9" t="s">
        <v>84</v>
      </c>
      <c r="AT212" s="209" t="s">
        <v>121</v>
      </c>
      <c r="AU212" s="209" t="s">
        <v>86</v>
      </c>
      <c r="AY212" s="15" t="s">
        <v>118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5" t="s">
        <v>84</v>
      </c>
      <c r="BK212" s="210">
        <f>ROUND(I212*H212,2)</f>
        <v>0</v>
      </c>
      <c r="BL212" s="15" t="s">
        <v>84</v>
      </c>
      <c r="BM212" s="209" t="s">
        <v>409</v>
      </c>
    </row>
    <row r="213" s="2" customFormat="1">
      <c r="A213" s="36"/>
      <c r="B213" s="37"/>
      <c r="C213" s="38"/>
      <c r="D213" s="211" t="s">
        <v>128</v>
      </c>
      <c r="E213" s="38"/>
      <c r="F213" s="212" t="s">
        <v>410</v>
      </c>
      <c r="G213" s="38"/>
      <c r="H213" s="38"/>
      <c r="I213" s="213"/>
      <c r="J213" s="38"/>
      <c r="K213" s="38"/>
      <c r="L213" s="42"/>
      <c r="M213" s="214"/>
      <c r="N213" s="215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128</v>
      </c>
      <c r="AU213" s="15" t="s">
        <v>86</v>
      </c>
    </row>
    <row r="214" s="13" customFormat="1">
      <c r="A214" s="13"/>
      <c r="B214" s="216"/>
      <c r="C214" s="217"/>
      <c r="D214" s="218" t="s">
        <v>139</v>
      </c>
      <c r="E214" s="219" t="s">
        <v>19</v>
      </c>
      <c r="F214" s="220" t="s">
        <v>411</v>
      </c>
      <c r="G214" s="217"/>
      <c r="H214" s="221">
        <v>31</v>
      </c>
      <c r="I214" s="222"/>
      <c r="J214" s="217"/>
      <c r="K214" s="217"/>
      <c r="L214" s="223"/>
      <c r="M214" s="224"/>
      <c r="N214" s="225"/>
      <c r="O214" s="225"/>
      <c r="P214" s="225"/>
      <c r="Q214" s="225"/>
      <c r="R214" s="225"/>
      <c r="S214" s="225"/>
      <c r="T214" s="22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7" t="s">
        <v>139</v>
      </c>
      <c r="AU214" s="227" t="s">
        <v>86</v>
      </c>
      <c r="AV214" s="13" t="s">
        <v>86</v>
      </c>
      <c r="AW214" s="13" t="s">
        <v>37</v>
      </c>
      <c r="AX214" s="13" t="s">
        <v>84</v>
      </c>
      <c r="AY214" s="227" t="s">
        <v>118</v>
      </c>
    </row>
    <row r="215" s="2" customFormat="1" ht="16.5" customHeight="1">
      <c r="A215" s="36"/>
      <c r="B215" s="37"/>
      <c r="C215" s="228" t="s">
        <v>412</v>
      </c>
      <c r="D215" s="228" t="s">
        <v>181</v>
      </c>
      <c r="E215" s="229" t="s">
        <v>413</v>
      </c>
      <c r="F215" s="230" t="s">
        <v>414</v>
      </c>
      <c r="G215" s="231" t="s">
        <v>171</v>
      </c>
      <c r="H215" s="232">
        <v>9</v>
      </c>
      <c r="I215" s="233"/>
      <c r="J215" s="234">
        <f>ROUND(I215*H215,2)</f>
        <v>0</v>
      </c>
      <c r="K215" s="230" t="s">
        <v>19</v>
      </c>
      <c r="L215" s="235"/>
      <c r="M215" s="236" t="s">
        <v>19</v>
      </c>
      <c r="N215" s="237" t="s">
        <v>47</v>
      </c>
      <c r="O215" s="82"/>
      <c r="P215" s="207">
        <f>O215*H215</f>
        <v>0</v>
      </c>
      <c r="Q215" s="207">
        <v>0.001</v>
      </c>
      <c r="R215" s="207">
        <f>Q215*H215</f>
        <v>0.0090000000000000011</v>
      </c>
      <c r="S215" s="207">
        <v>0</v>
      </c>
      <c r="T215" s="208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9" t="s">
        <v>86</v>
      </c>
      <c r="AT215" s="209" t="s">
        <v>181</v>
      </c>
      <c r="AU215" s="209" t="s">
        <v>86</v>
      </c>
      <c r="AY215" s="15" t="s">
        <v>118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5" t="s">
        <v>84</v>
      </c>
      <c r="BK215" s="210">
        <f>ROUND(I215*H215,2)</f>
        <v>0</v>
      </c>
      <c r="BL215" s="15" t="s">
        <v>84</v>
      </c>
      <c r="BM215" s="209" t="s">
        <v>415</v>
      </c>
    </row>
    <row r="216" s="2" customFormat="1" ht="16.5" customHeight="1">
      <c r="A216" s="36"/>
      <c r="B216" s="37"/>
      <c r="C216" s="228" t="s">
        <v>416</v>
      </c>
      <c r="D216" s="228" t="s">
        <v>181</v>
      </c>
      <c r="E216" s="229" t="s">
        <v>417</v>
      </c>
      <c r="F216" s="230" t="s">
        <v>418</v>
      </c>
      <c r="G216" s="231" t="s">
        <v>171</v>
      </c>
      <c r="H216" s="232">
        <v>3</v>
      </c>
      <c r="I216" s="233"/>
      <c r="J216" s="234">
        <f>ROUND(I216*H216,2)</f>
        <v>0</v>
      </c>
      <c r="K216" s="230" t="s">
        <v>19</v>
      </c>
      <c r="L216" s="235"/>
      <c r="M216" s="236" t="s">
        <v>19</v>
      </c>
      <c r="N216" s="237" t="s">
        <v>47</v>
      </c>
      <c r="O216" s="82"/>
      <c r="P216" s="207">
        <f>O216*H216</f>
        <v>0</v>
      </c>
      <c r="Q216" s="207">
        <v>0.001</v>
      </c>
      <c r="R216" s="207">
        <f>Q216*H216</f>
        <v>0.0030000000000000001</v>
      </c>
      <c r="S216" s="207">
        <v>0</v>
      </c>
      <c r="T216" s="208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9" t="s">
        <v>86</v>
      </c>
      <c r="AT216" s="209" t="s">
        <v>181</v>
      </c>
      <c r="AU216" s="209" t="s">
        <v>86</v>
      </c>
      <c r="AY216" s="15" t="s">
        <v>118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5" t="s">
        <v>84</v>
      </c>
      <c r="BK216" s="210">
        <f>ROUND(I216*H216,2)</f>
        <v>0</v>
      </c>
      <c r="BL216" s="15" t="s">
        <v>84</v>
      </c>
      <c r="BM216" s="209" t="s">
        <v>419</v>
      </c>
    </row>
    <row r="217" s="2" customFormat="1" ht="16.5" customHeight="1">
      <c r="A217" s="36"/>
      <c r="B217" s="37"/>
      <c r="C217" s="228" t="s">
        <v>420</v>
      </c>
      <c r="D217" s="228" t="s">
        <v>181</v>
      </c>
      <c r="E217" s="229" t="s">
        <v>421</v>
      </c>
      <c r="F217" s="230" t="s">
        <v>422</v>
      </c>
      <c r="G217" s="231" t="s">
        <v>171</v>
      </c>
      <c r="H217" s="232">
        <v>2</v>
      </c>
      <c r="I217" s="233"/>
      <c r="J217" s="234">
        <f>ROUND(I217*H217,2)</f>
        <v>0</v>
      </c>
      <c r="K217" s="230" t="s">
        <v>19</v>
      </c>
      <c r="L217" s="235"/>
      <c r="M217" s="236" t="s">
        <v>19</v>
      </c>
      <c r="N217" s="237" t="s">
        <v>47</v>
      </c>
      <c r="O217" s="82"/>
      <c r="P217" s="207">
        <f>O217*H217</f>
        <v>0</v>
      </c>
      <c r="Q217" s="207">
        <v>0.00089999999999999998</v>
      </c>
      <c r="R217" s="207">
        <f>Q217*H217</f>
        <v>0.0018</v>
      </c>
      <c r="S217" s="207">
        <v>0</v>
      </c>
      <c r="T217" s="208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9" t="s">
        <v>86</v>
      </c>
      <c r="AT217" s="209" t="s">
        <v>181</v>
      </c>
      <c r="AU217" s="209" t="s">
        <v>86</v>
      </c>
      <c r="AY217" s="15" t="s">
        <v>118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5" t="s">
        <v>84</v>
      </c>
      <c r="BK217" s="210">
        <f>ROUND(I217*H217,2)</f>
        <v>0</v>
      </c>
      <c r="BL217" s="15" t="s">
        <v>84</v>
      </c>
      <c r="BM217" s="209" t="s">
        <v>423</v>
      </c>
    </row>
    <row r="218" s="2" customFormat="1" ht="16.5" customHeight="1">
      <c r="A218" s="36"/>
      <c r="B218" s="37"/>
      <c r="C218" s="228" t="s">
        <v>424</v>
      </c>
      <c r="D218" s="228" t="s">
        <v>181</v>
      </c>
      <c r="E218" s="229" t="s">
        <v>425</v>
      </c>
      <c r="F218" s="230" t="s">
        <v>426</v>
      </c>
      <c r="G218" s="231" t="s">
        <v>171</v>
      </c>
      <c r="H218" s="232">
        <v>15</v>
      </c>
      <c r="I218" s="233"/>
      <c r="J218" s="234">
        <f>ROUND(I218*H218,2)</f>
        <v>0</v>
      </c>
      <c r="K218" s="230" t="s">
        <v>19</v>
      </c>
      <c r="L218" s="235"/>
      <c r="M218" s="236" t="s">
        <v>19</v>
      </c>
      <c r="N218" s="237" t="s">
        <v>47</v>
      </c>
      <c r="O218" s="82"/>
      <c r="P218" s="207">
        <f>O218*H218</f>
        <v>0</v>
      </c>
      <c r="Q218" s="207">
        <v>0.00080000000000000004</v>
      </c>
      <c r="R218" s="207">
        <f>Q218*H218</f>
        <v>0.012</v>
      </c>
      <c r="S218" s="207">
        <v>0</v>
      </c>
      <c r="T218" s="208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9" t="s">
        <v>86</v>
      </c>
      <c r="AT218" s="209" t="s">
        <v>181</v>
      </c>
      <c r="AU218" s="209" t="s">
        <v>86</v>
      </c>
      <c r="AY218" s="15" t="s">
        <v>118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5" t="s">
        <v>84</v>
      </c>
      <c r="BK218" s="210">
        <f>ROUND(I218*H218,2)</f>
        <v>0</v>
      </c>
      <c r="BL218" s="15" t="s">
        <v>84</v>
      </c>
      <c r="BM218" s="209" t="s">
        <v>427</v>
      </c>
    </row>
    <row r="219" s="2" customFormat="1" ht="16.5" customHeight="1">
      <c r="A219" s="36"/>
      <c r="B219" s="37"/>
      <c r="C219" s="228" t="s">
        <v>428</v>
      </c>
      <c r="D219" s="228" t="s">
        <v>181</v>
      </c>
      <c r="E219" s="229" t="s">
        <v>429</v>
      </c>
      <c r="F219" s="230" t="s">
        <v>430</v>
      </c>
      <c r="G219" s="231" t="s">
        <v>171</v>
      </c>
      <c r="H219" s="232">
        <v>2</v>
      </c>
      <c r="I219" s="233"/>
      <c r="J219" s="234">
        <f>ROUND(I219*H219,2)</f>
        <v>0</v>
      </c>
      <c r="K219" s="230" t="s">
        <v>19</v>
      </c>
      <c r="L219" s="235"/>
      <c r="M219" s="236" t="s">
        <v>19</v>
      </c>
      <c r="N219" s="237" t="s">
        <v>47</v>
      </c>
      <c r="O219" s="82"/>
      <c r="P219" s="207">
        <f>O219*H219</f>
        <v>0</v>
      </c>
      <c r="Q219" s="207">
        <v>0.00080000000000000004</v>
      </c>
      <c r="R219" s="207">
        <f>Q219*H219</f>
        <v>0.0016000000000000001</v>
      </c>
      <c r="S219" s="207">
        <v>0</v>
      </c>
      <c r="T219" s="208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9" t="s">
        <v>86</v>
      </c>
      <c r="AT219" s="209" t="s">
        <v>181</v>
      </c>
      <c r="AU219" s="209" t="s">
        <v>86</v>
      </c>
      <c r="AY219" s="15" t="s">
        <v>118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5" t="s">
        <v>84</v>
      </c>
      <c r="BK219" s="210">
        <f>ROUND(I219*H219,2)</f>
        <v>0</v>
      </c>
      <c r="BL219" s="15" t="s">
        <v>84</v>
      </c>
      <c r="BM219" s="209" t="s">
        <v>431</v>
      </c>
    </row>
    <row r="220" s="2" customFormat="1" ht="16.5" customHeight="1">
      <c r="A220" s="36"/>
      <c r="B220" s="37"/>
      <c r="C220" s="198" t="s">
        <v>432</v>
      </c>
      <c r="D220" s="198" t="s">
        <v>121</v>
      </c>
      <c r="E220" s="199" t="s">
        <v>433</v>
      </c>
      <c r="F220" s="200" t="s">
        <v>434</v>
      </c>
      <c r="G220" s="201" t="s">
        <v>171</v>
      </c>
      <c r="H220" s="202">
        <v>60</v>
      </c>
      <c r="I220" s="203"/>
      <c r="J220" s="204">
        <f>ROUND(I220*H220,2)</f>
        <v>0</v>
      </c>
      <c r="K220" s="200" t="s">
        <v>125</v>
      </c>
      <c r="L220" s="42"/>
      <c r="M220" s="205" t="s">
        <v>19</v>
      </c>
      <c r="N220" s="206" t="s">
        <v>47</v>
      </c>
      <c r="O220" s="82"/>
      <c r="P220" s="207">
        <f>O220*H220</f>
        <v>0</v>
      </c>
      <c r="Q220" s="207">
        <v>2.0000000000000002E-05</v>
      </c>
      <c r="R220" s="207">
        <f>Q220*H220</f>
        <v>0.0012000000000000001</v>
      </c>
      <c r="S220" s="207">
        <v>0</v>
      </c>
      <c r="T220" s="208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9" t="s">
        <v>84</v>
      </c>
      <c r="AT220" s="209" t="s">
        <v>121</v>
      </c>
      <c r="AU220" s="209" t="s">
        <v>86</v>
      </c>
      <c r="AY220" s="15" t="s">
        <v>118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5" t="s">
        <v>84</v>
      </c>
      <c r="BK220" s="210">
        <f>ROUND(I220*H220,2)</f>
        <v>0</v>
      </c>
      <c r="BL220" s="15" t="s">
        <v>84</v>
      </c>
      <c r="BM220" s="209" t="s">
        <v>435</v>
      </c>
    </row>
    <row r="221" s="2" customFormat="1">
      <c r="A221" s="36"/>
      <c r="B221" s="37"/>
      <c r="C221" s="38"/>
      <c r="D221" s="211" t="s">
        <v>128</v>
      </c>
      <c r="E221" s="38"/>
      <c r="F221" s="212" t="s">
        <v>436</v>
      </c>
      <c r="G221" s="38"/>
      <c r="H221" s="38"/>
      <c r="I221" s="213"/>
      <c r="J221" s="38"/>
      <c r="K221" s="38"/>
      <c r="L221" s="42"/>
      <c r="M221" s="214"/>
      <c r="N221" s="215"/>
      <c r="O221" s="82"/>
      <c r="P221" s="82"/>
      <c r="Q221" s="82"/>
      <c r="R221" s="82"/>
      <c r="S221" s="82"/>
      <c r="T221" s="83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128</v>
      </c>
      <c r="AU221" s="15" t="s">
        <v>86</v>
      </c>
    </row>
    <row r="222" s="13" customFormat="1">
      <c r="A222" s="13"/>
      <c r="B222" s="216"/>
      <c r="C222" s="217"/>
      <c r="D222" s="218" t="s">
        <v>139</v>
      </c>
      <c r="E222" s="219" t="s">
        <v>19</v>
      </c>
      <c r="F222" s="220" t="s">
        <v>437</v>
      </c>
      <c r="G222" s="217"/>
      <c r="H222" s="221">
        <v>60</v>
      </c>
      <c r="I222" s="222"/>
      <c r="J222" s="217"/>
      <c r="K222" s="217"/>
      <c r="L222" s="223"/>
      <c r="M222" s="224"/>
      <c r="N222" s="225"/>
      <c r="O222" s="225"/>
      <c r="P222" s="225"/>
      <c r="Q222" s="225"/>
      <c r="R222" s="225"/>
      <c r="S222" s="225"/>
      <c r="T222" s="22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7" t="s">
        <v>139</v>
      </c>
      <c r="AU222" s="227" t="s">
        <v>86</v>
      </c>
      <c r="AV222" s="13" t="s">
        <v>86</v>
      </c>
      <c r="AW222" s="13" t="s">
        <v>37</v>
      </c>
      <c r="AX222" s="13" t="s">
        <v>84</v>
      </c>
      <c r="AY222" s="227" t="s">
        <v>118</v>
      </c>
    </row>
    <row r="223" s="2" customFormat="1" ht="16.5" customHeight="1">
      <c r="A223" s="36"/>
      <c r="B223" s="37"/>
      <c r="C223" s="228" t="s">
        <v>438</v>
      </c>
      <c r="D223" s="228" t="s">
        <v>181</v>
      </c>
      <c r="E223" s="229" t="s">
        <v>439</v>
      </c>
      <c r="F223" s="230" t="s">
        <v>440</v>
      </c>
      <c r="G223" s="231" t="s">
        <v>171</v>
      </c>
      <c r="H223" s="232">
        <v>14</v>
      </c>
      <c r="I223" s="233"/>
      <c r="J223" s="234">
        <f>ROUND(I223*H223,2)</f>
        <v>0</v>
      </c>
      <c r="K223" s="230" t="s">
        <v>19</v>
      </c>
      <c r="L223" s="235"/>
      <c r="M223" s="236" t="s">
        <v>19</v>
      </c>
      <c r="N223" s="237" t="s">
        <v>47</v>
      </c>
      <c r="O223" s="82"/>
      <c r="P223" s="207">
        <f>O223*H223</f>
        <v>0</v>
      </c>
      <c r="Q223" s="207">
        <v>0.0030000000000000001</v>
      </c>
      <c r="R223" s="207">
        <f>Q223*H223</f>
        <v>0.042000000000000003</v>
      </c>
      <c r="S223" s="207">
        <v>0</v>
      </c>
      <c r="T223" s="208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9" t="s">
        <v>86</v>
      </c>
      <c r="AT223" s="209" t="s">
        <v>181</v>
      </c>
      <c r="AU223" s="209" t="s">
        <v>86</v>
      </c>
      <c r="AY223" s="15" t="s">
        <v>118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5" t="s">
        <v>84</v>
      </c>
      <c r="BK223" s="210">
        <f>ROUND(I223*H223,2)</f>
        <v>0</v>
      </c>
      <c r="BL223" s="15" t="s">
        <v>84</v>
      </c>
      <c r="BM223" s="209" t="s">
        <v>441</v>
      </c>
    </row>
    <row r="224" s="2" customFormat="1" ht="16.5" customHeight="1">
      <c r="A224" s="36"/>
      <c r="B224" s="37"/>
      <c r="C224" s="228" t="s">
        <v>442</v>
      </c>
      <c r="D224" s="228" t="s">
        <v>181</v>
      </c>
      <c r="E224" s="229" t="s">
        <v>443</v>
      </c>
      <c r="F224" s="230" t="s">
        <v>444</v>
      </c>
      <c r="G224" s="231" t="s">
        <v>171</v>
      </c>
      <c r="H224" s="232">
        <v>6</v>
      </c>
      <c r="I224" s="233"/>
      <c r="J224" s="234">
        <f>ROUND(I224*H224,2)</f>
        <v>0</v>
      </c>
      <c r="K224" s="230" t="s">
        <v>19</v>
      </c>
      <c r="L224" s="235"/>
      <c r="M224" s="236" t="s">
        <v>19</v>
      </c>
      <c r="N224" s="237" t="s">
        <v>47</v>
      </c>
      <c r="O224" s="82"/>
      <c r="P224" s="207">
        <f>O224*H224</f>
        <v>0</v>
      </c>
      <c r="Q224" s="207">
        <v>0.002</v>
      </c>
      <c r="R224" s="207">
        <f>Q224*H224</f>
        <v>0.012</v>
      </c>
      <c r="S224" s="207">
        <v>0</v>
      </c>
      <c r="T224" s="208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9" t="s">
        <v>86</v>
      </c>
      <c r="AT224" s="209" t="s">
        <v>181</v>
      </c>
      <c r="AU224" s="209" t="s">
        <v>86</v>
      </c>
      <c r="AY224" s="15" t="s">
        <v>118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5" t="s">
        <v>84</v>
      </c>
      <c r="BK224" s="210">
        <f>ROUND(I224*H224,2)</f>
        <v>0</v>
      </c>
      <c r="BL224" s="15" t="s">
        <v>84</v>
      </c>
      <c r="BM224" s="209" t="s">
        <v>445</v>
      </c>
    </row>
    <row r="225" s="2" customFormat="1" ht="16.5" customHeight="1">
      <c r="A225" s="36"/>
      <c r="B225" s="37"/>
      <c r="C225" s="228" t="s">
        <v>446</v>
      </c>
      <c r="D225" s="228" t="s">
        <v>181</v>
      </c>
      <c r="E225" s="229" t="s">
        <v>447</v>
      </c>
      <c r="F225" s="230" t="s">
        <v>448</v>
      </c>
      <c r="G225" s="231" t="s">
        <v>171</v>
      </c>
      <c r="H225" s="232">
        <v>2</v>
      </c>
      <c r="I225" s="233"/>
      <c r="J225" s="234">
        <f>ROUND(I225*H225,2)</f>
        <v>0</v>
      </c>
      <c r="K225" s="230" t="s">
        <v>19</v>
      </c>
      <c r="L225" s="235"/>
      <c r="M225" s="236" t="s">
        <v>19</v>
      </c>
      <c r="N225" s="237" t="s">
        <v>47</v>
      </c>
      <c r="O225" s="82"/>
      <c r="P225" s="207">
        <f>O225*H225</f>
        <v>0</v>
      </c>
      <c r="Q225" s="207">
        <v>0.0030000000000000001</v>
      </c>
      <c r="R225" s="207">
        <f>Q225*H225</f>
        <v>0.0060000000000000001</v>
      </c>
      <c r="S225" s="207">
        <v>0</v>
      </c>
      <c r="T225" s="208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9" t="s">
        <v>86</v>
      </c>
      <c r="AT225" s="209" t="s">
        <v>181</v>
      </c>
      <c r="AU225" s="209" t="s">
        <v>86</v>
      </c>
      <c r="AY225" s="15" t="s">
        <v>118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5" t="s">
        <v>84</v>
      </c>
      <c r="BK225" s="210">
        <f>ROUND(I225*H225,2)</f>
        <v>0</v>
      </c>
      <c r="BL225" s="15" t="s">
        <v>84</v>
      </c>
      <c r="BM225" s="209" t="s">
        <v>449</v>
      </c>
    </row>
    <row r="226" s="2" customFormat="1" ht="16.5" customHeight="1">
      <c r="A226" s="36"/>
      <c r="B226" s="37"/>
      <c r="C226" s="228" t="s">
        <v>450</v>
      </c>
      <c r="D226" s="228" t="s">
        <v>181</v>
      </c>
      <c r="E226" s="229" t="s">
        <v>451</v>
      </c>
      <c r="F226" s="230" t="s">
        <v>452</v>
      </c>
      <c r="G226" s="231" t="s">
        <v>171</v>
      </c>
      <c r="H226" s="232">
        <v>4</v>
      </c>
      <c r="I226" s="233"/>
      <c r="J226" s="234">
        <f>ROUND(I226*H226,2)</f>
        <v>0</v>
      </c>
      <c r="K226" s="230" t="s">
        <v>19</v>
      </c>
      <c r="L226" s="235"/>
      <c r="M226" s="236" t="s">
        <v>19</v>
      </c>
      <c r="N226" s="237" t="s">
        <v>47</v>
      </c>
      <c r="O226" s="82"/>
      <c r="P226" s="207">
        <f>O226*H226</f>
        <v>0</v>
      </c>
      <c r="Q226" s="207">
        <v>0.0040000000000000001</v>
      </c>
      <c r="R226" s="207">
        <f>Q226*H226</f>
        <v>0.016</v>
      </c>
      <c r="S226" s="207">
        <v>0</v>
      </c>
      <c r="T226" s="208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9" t="s">
        <v>86</v>
      </c>
      <c r="AT226" s="209" t="s">
        <v>181</v>
      </c>
      <c r="AU226" s="209" t="s">
        <v>86</v>
      </c>
      <c r="AY226" s="15" t="s">
        <v>118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5" t="s">
        <v>84</v>
      </c>
      <c r="BK226" s="210">
        <f>ROUND(I226*H226,2)</f>
        <v>0</v>
      </c>
      <c r="BL226" s="15" t="s">
        <v>84</v>
      </c>
      <c r="BM226" s="209" t="s">
        <v>453</v>
      </c>
    </row>
    <row r="227" s="2" customFormat="1" ht="16.5" customHeight="1">
      <c r="A227" s="36"/>
      <c r="B227" s="37"/>
      <c r="C227" s="228" t="s">
        <v>454</v>
      </c>
      <c r="D227" s="228" t="s">
        <v>181</v>
      </c>
      <c r="E227" s="229" t="s">
        <v>455</v>
      </c>
      <c r="F227" s="230" t="s">
        <v>456</v>
      </c>
      <c r="G227" s="231" t="s">
        <v>171</v>
      </c>
      <c r="H227" s="232">
        <v>1</v>
      </c>
      <c r="I227" s="233"/>
      <c r="J227" s="234">
        <f>ROUND(I227*H227,2)</f>
        <v>0</v>
      </c>
      <c r="K227" s="230" t="s">
        <v>19</v>
      </c>
      <c r="L227" s="235"/>
      <c r="M227" s="236" t="s">
        <v>19</v>
      </c>
      <c r="N227" s="237" t="s">
        <v>47</v>
      </c>
      <c r="O227" s="82"/>
      <c r="P227" s="207">
        <f>O227*H227</f>
        <v>0</v>
      </c>
      <c r="Q227" s="207">
        <v>0.0044999999999999997</v>
      </c>
      <c r="R227" s="207">
        <f>Q227*H227</f>
        <v>0.0044999999999999997</v>
      </c>
      <c r="S227" s="207">
        <v>0</v>
      </c>
      <c r="T227" s="208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9" t="s">
        <v>86</v>
      </c>
      <c r="AT227" s="209" t="s">
        <v>181</v>
      </c>
      <c r="AU227" s="209" t="s">
        <v>86</v>
      </c>
      <c r="AY227" s="15" t="s">
        <v>118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5" t="s">
        <v>84</v>
      </c>
      <c r="BK227" s="210">
        <f>ROUND(I227*H227,2)</f>
        <v>0</v>
      </c>
      <c r="BL227" s="15" t="s">
        <v>84</v>
      </c>
      <c r="BM227" s="209" t="s">
        <v>457</v>
      </c>
    </row>
    <row r="228" s="2" customFormat="1" ht="16.5" customHeight="1">
      <c r="A228" s="36"/>
      <c r="B228" s="37"/>
      <c r="C228" s="228" t="s">
        <v>458</v>
      </c>
      <c r="D228" s="228" t="s">
        <v>181</v>
      </c>
      <c r="E228" s="229" t="s">
        <v>459</v>
      </c>
      <c r="F228" s="230" t="s">
        <v>460</v>
      </c>
      <c r="G228" s="231" t="s">
        <v>171</v>
      </c>
      <c r="H228" s="232">
        <v>31</v>
      </c>
      <c r="I228" s="233"/>
      <c r="J228" s="234">
        <f>ROUND(I228*H228,2)</f>
        <v>0</v>
      </c>
      <c r="K228" s="230" t="s">
        <v>19</v>
      </c>
      <c r="L228" s="235"/>
      <c r="M228" s="236" t="s">
        <v>19</v>
      </c>
      <c r="N228" s="237" t="s">
        <v>47</v>
      </c>
      <c r="O228" s="82"/>
      <c r="P228" s="207">
        <f>O228*H228</f>
        <v>0</v>
      </c>
      <c r="Q228" s="207">
        <v>0.001</v>
      </c>
      <c r="R228" s="207">
        <f>Q228*H228</f>
        <v>0.031</v>
      </c>
      <c r="S228" s="207">
        <v>0</v>
      </c>
      <c r="T228" s="208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9" t="s">
        <v>86</v>
      </c>
      <c r="AT228" s="209" t="s">
        <v>181</v>
      </c>
      <c r="AU228" s="209" t="s">
        <v>86</v>
      </c>
      <c r="AY228" s="15" t="s">
        <v>118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5" t="s">
        <v>84</v>
      </c>
      <c r="BK228" s="210">
        <f>ROUND(I228*H228,2)</f>
        <v>0</v>
      </c>
      <c r="BL228" s="15" t="s">
        <v>84</v>
      </c>
      <c r="BM228" s="209" t="s">
        <v>461</v>
      </c>
    </row>
    <row r="229" s="2" customFormat="1" ht="16.5" customHeight="1">
      <c r="A229" s="36"/>
      <c r="B229" s="37"/>
      <c r="C229" s="228" t="s">
        <v>462</v>
      </c>
      <c r="D229" s="228" t="s">
        <v>181</v>
      </c>
      <c r="E229" s="229" t="s">
        <v>463</v>
      </c>
      <c r="F229" s="230" t="s">
        <v>464</v>
      </c>
      <c r="G229" s="231" t="s">
        <v>171</v>
      </c>
      <c r="H229" s="232">
        <v>2</v>
      </c>
      <c r="I229" s="233"/>
      <c r="J229" s="234">
        <f>ROUND(I229*H229,2)</f>
        <v>0</v>
      </c>
      <c r="K229" s="230" t="s">
        <v>19</v>
      </c>
      <c r="L229" s="235"/>
      <c r="M229" s="236" t="s">
        <v>19</v>
      </c>
      <c r="N229" s="237" t="s">
        <v>47</v>
      </c>
      <c r="O229" s="82"/>
      <c r="P229" s="207">
        <f>O229*H229</f>
        <v>0</v>
      </c>
      <c r="Q229" s="207">
        <v>0.0015</v>
      </c>
      <c r="R229" s="207">
        <f>Q229*H229</f>
        <v>0.0030000000000000001</v>
      </c>
      <c r="S229" s="207">
        <v>0</v>
      </c>
      <c r="T229" s="208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9" t="s">
        <v>86</v>
      </c>
      <c r="AT229" s="209" t="s">
        <v>181</v>
      </c>
      <c r="AU229" s="209" t="s">
        <v>86</v>
      </c>
      <c r="AY229" s="15" t="s">
        <v>118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5" t="s">
        <v>84</v>
      </c>
      <c r="BK229" s="210">
        <f>ROUND(I229*H229,2)</f>
        <v>0</v>
      </c>
      <c r="BL229" s="15" t="s">
        <v>84</v>
      </c>
      <c r="BM229" s="209" t="s">
        <v>465</v>
      </c>
    </row>
    <row r="230" s="2" customFormat="1" ht="21.75" customHeight="1">
      <c r="A230" s="36"/>
      <c r="B230" s="37"/>
      <c r="C230" s="198" t="s">
        <v>466</v>
      </c>
      <c r="D230" s="198" t="s">
        <v>121</v>
      </c>
      <c r="E230" s="199" t="s">
        <v>467</v>
      </c>
      <c r="F230" s="200" t="s">
        <v>468</v>
      </c>
      <c r="G230" s="201" t="s">
        <v>171</v>
      </c>
      <c r="H230" s="202">
        <v>1</v>
      </c>
      <c r="I230" s="203"/>
      <c r="J230" s="204">
        <f>ROUND(I230*H230,2)</f>
        <v>0</v>
      </c>
      <c r="K230" s="200" t="s">
        <v>19</v>
      </c>
      <c r="L230" s="42"/>
      <c r="M230" s="205" t="s">
        <v>19</v>
      </c>
      <c r="N230" s="206" t="s">
        <v>47</v>
      </c>
      <c r="O230" s="82"/>
      <c r="P230" s="207">
        <f>O230*H230</f>
        <v>0</v>
      </c>
      <c r="Q230" s="207">
        <v>0.01</v>
      </c>
      <c r="R230" s="207">
        <f>Q230*H230</f>
        <v>0.01</v>
      </c>
      <c r="S230" s="207">
        <v>0</v>
      </c>
      <c r="T230" s="208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9" t="s">
        <v>84</v>
      </c>
      <c r="AT230" s="209" t="s">
        <v>121</v>
      </c>
      <c r="AU230" s="209" t="s">
        <v>86</v>
      </c>
      <c r="AY230" s="15" t="s">
        <v>118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5" t="s">
        <v>84</v>
      </c>
      <c r="BK230" s="210">
        <f>ROUND(I230*H230,2)</f>
        <v>0</v>
      </c>
      <c r="BL230" s="15" t="s">
        <v>84</v>
      </c>
      <c r="BM230" s="209" t="s">
        <v>469</v>
      </c>
    </row>
    <row r="231" s="13" customFormat="1">
      <c r="A231" s="13"/>
      <c r="B231" s="216"/>
      <c r="C231" s="217"/>
      <c r="D231" s="218" t="s">
        <v>139</v>
      </c>
      <c r="E231" s="219" t="s">
        <v>19</v>
      </c>
      <c r="F231" s="220" t="s">
        <v>470</v>
      </c>
      <c r="G231" s="217"/>
      <c r="H231" s="221">
        <v>1</v>
      </c>
      <c r="I231" s="222"/>
      <c r="J231" s="217"/>
      <c r="K231" s="217"/>
      <c r="L231" s="223"/>
      <c r="M231" s="224"/>
      <c r="N231" s="225"/>
      <c r="O231" s="225"/>
      <c r="P231" s="225"/>
      <c r="Q231" s="225"/>
      <c r="R231" s="225"/>
      <c r="S231" s="225"/>
      <c r="T231" s="22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7" t="s">
        <v>139</v>
      </c>
      <c r="AU231" s="227" t="s">
        <v>86</v>
      </c>
      <c r="AV231" s="13" t="s">
        <v>86</v>
      </c>
      <c r="AW231" s="13" t="s">
        <v>37</v>
      </c>
      <c r="AX231" s="13" t="s">
        <v>84</v>
      </c>
      <c r="AY231" s="227" t="s">
        <v>118</v>
      </c>
    </row>
    <row r="232" s="2" customFormat="1" ht="24.15" customHeight="1">
      <c r="A232" s="36"/>
      <c r="B232" s="37"/>
      <c r="C232" s="198" t="s">
        <v>471</v>
      </c>
      <c r="D232" s="198" t="s">
        <v>121</v>
      </c>
      <c r="E232" s="199" t="s">
        <v>472</v>
      </c>
      <c r="F232" s="200" t="s">
        <v>473</v>
      </c>
      <c r="G232" s="201" t="s">
        <v>171</v>
      </c>
      <c r="H232" s="202">
        <v>1</v>
      </c>
      <c r="I232" s="203"/>
      <c r="J232" s="204">
        <f>ROUND(I232*H232,2)</f>
        <v>0</v>
      </c>
      <c r="K232" s="200" t="s">
        <v>19</v>
      </c>
      <c r="L232" s="42"/>
      <c r="M232" s="205" t="s">
        <v>19</v>
      </c>
      <c r="N232" s="206" t="s">
        <v>47</v>
      </c>
      <c r="O232" s="82"/>
      <c r="P232" s="207">
        <f>O232*H232</f>
        <v>0</v>
      </c>
      <c r="Q232" s="207">
        <v>0.01</v>
      </c>
      <c r="R232" s="207">
        <f>Q232*H232</f>
        <v>0.01</v>
      </c>
      <c r="S232" s="207">
        <v>0</v>
      </c>
      <c r="T232" s="208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9" t="s">
        <v>84</v>
      </c>
      <c r="AT232" s="209" t="s">
        <v>121</v>
      </c>
      <c r="AU232" s="209" t="s">
        <v>86</v>
      </c>
      <c r="AY232" s="15" t="s">
        <v>118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5" t="s">
        <v>84</v>
      </c>
      <c r="BK232" s="210">
        <f>ROUND(I232*H232,2)</f>
        <v>0</v>
      </c>
      <c r="BL232" s="15" t="s">
        <v>84</v>
      </c>
      <c r="BM232" s="209" t="s">
        <v>474</v>
      </c>
    </row>
    <row r="233" s="13" customFormat="1">
      <c r="A233" s="13"/>
      <c r="B233" s="216"/>
      <c r="C233" s="217"/>
      <c r="D233" s="218" t="s">
        <v>139</v>
      </c>
      <c r="E233" s="219" t="s">
        <v>19</v>
      </c>
      <c r="F233" s="220" t="s">
        <v>470</v>
      </c>
      <c r="G233" s="217"/>
      <c r="H233" s="221">
        <v>1</v>
      </c>
      <c r="I233" s="222"/>
      <c r="J233" s="217"/>
      <c r="K233" s="217"/>
      <c r="L233" s="223"/>
      <c r="M233" s="224"/>
      <c r="N233" s="225"/>
      <c r="O233" s="225"/>
      <c r="P233" s="225"/>
      <c r="Q233" s="225"/>
      <c r="R233" s="225"/>
      <c r="S233" s="225"/>
      <c r="T233" s="22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7" t="s">
        <v>139</v>
      </c>
      <c r="AU233" s="227" t="s">
        <v>86</v>
      </c>
      <c r="AV233" s="13" t="s">
        <v>86</v>
      </c>
      <c r="AW233" s="13" t="s">
        <v>37</v>
      </c>
      <c r="AX233" s="13" t="s">
        <v>84</v>
      </c>
      <c r="AY233" s="227" t="s">
        <v>118</v>
      </c>
    </row>
    <row r="234" s="2" customFormat="1" ht="16.5" customHeight="1">
      <c r="A234" s="36"/>
      <c r="B234" s="37"/>
      <c r="C234" s="198" t="s">
        <v>475</v>
      </c>
      <c r="D234" s="198" t="s">
        <v>121</v>
      </c>
      <c r="E234" s="199" t="s">
        <v>476</v>
      </c>
      <c r="F234" s="200" t="s">
        <v>477</v>
      </c>
      <c r="G234" s="201" t="s">
        <v>171</v>
      </c>
      <c r="H234" s="202">
        <v>2</v>
      </c>
      <c r="I234" s="203"/>
      <c r="J234" s="204">
        <f>ROUND(I234*H234,2)</f>
        <v>0</v>
      </c>
      <c r="K234" s="200" t="s">
        <v>19</v>
      </c>
      <c r="L234" s="42"/>
      <c r="M234" s="205" t="s">
        <v>19</v>
      </c>
      <c r="N234" s="206" t="s">
        <v>47</v>
      </c>
      <c r="O234" s="82"/>
      <c r="P234" s="207">
        <f>O234*H234</f>
        <v>0</v>
      </c>
      <c r="Q234" s="207">
        <v>0.02</v>
      </c>
      <c r="R234" s="207">
        <f>Q234*H234</f>
        <v>0.040000000000000001</v>
      </c>
      <c r="S234" s="207">
        <v>0</v>
      </c>
      <c r="T234" s="208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9" t="s">
        <v>84</v>
      </c>
      <c r="AT234" s="209" t="s">
        <v>121</v>
      </c>
      <c r="AU234" s="209" t="s">
        <v>86</v>
      </c>
      <c r="AY234" s="15" t="s">
        <v>118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5" t="s">
        <v>84</v>
      </c>
      <c r="BK234" s="210">
        <f>ROUND(I234*H234,2)</f>
        <v>0</v>
      </c>
      <c r="BL234" s="15" t="s">
        <v>84</v>
      </c>
      <c r="BM234" s="209" t="s">
        <v>478</v>
      </c>
    </row>
    <row r="235" s="13" customFormat="1">
      <c r="A235" s="13"/>
      <c r="B235" s="216"/>
      <c r="C235" s="217"/>
      <c r="D235" s="218" t="s">
        <v>139</v>
      </c>
      <c r="E235" s="219" t="s">
        <v>19</v>
      </c>
      <c r="F235" s="220" t="s">
        <v>387</v>
      </c>
      <c r="G235" s="217"/>
      <c r="H235" s="221">
        <v>2</v>
      </c>
      <c r="I235" s="222"/>
      <c r="J235" s="217"/>
      <c r="K235" s="217"/>
      <c r="L235" s="223"/>
      <c r="M235" s="224"/>
      <c r="N235" s="225"/>
      <c r="O235" s="225"/>
      <c r="P235" s="225"/>
      <c r="Q235" s="225"/>
      <c r="R235" s="225"/>
      <c r="S235" s="225"/>
      <c r="T235" s="22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7" t="s">
        <v>139</v>
      </c>
      <c r="AU235" s="227" t="s">
        <v>86</v>
      </c>
      <c r="AV235" s="13" t="s">
        <v>86</v>
      </c>
      <c r="AW235" s="13" t="s">
        <v>37</v>
      </c>
      <c r="AX235" s="13" t="s">
        <v>84</v>
      </c>
      <c r="AY235" s="227" t="s">
        <v>118</v>
      </c>
    </row>
    <row r="236" s="2" customFormat="1" ht="16.5" customHeight="1">
      <c r="A236" s="36"/>
      <c r="B236" s="37"/>
      <c r="C236" s="198" t="s">
        <v>479</v>
      </c>
      <c r="D236" s="198" t="s">
        <v>121</v>
      </c>
      <c r="E236" s="199" t="s">
        <v>480</v>
      </c>
      <c r="F236" s="200" t="s">
        <v>481</v>
      </c>
      <c r="G236" s="201" t="s">
        <v>171</v>
      </c>
      <c r="H236" s="202">
        <v>2</v>
      </c>
      <c r="I236" s="203"/>
      <c r="J236" s="204">
        <f>ROUND(I236*H236,2)</f>
        <v>0</v>
      </c>
      <c r="K236" s="200" t="s">
        <v>19</v>
      </c>
      <c r="L236" s="42"/>
      <c r="M236" s="205" t="s">
        <v>19</v>
      </c>
      <c r="N236" s="206" t="s">
        <v>47</v>
      </c>
      <c r="O236" s="82"/>
      <c r="P236" s="207">
        <f>O236*H236</f>
        <v>0</v>
      </c>
      <c r="Q236" s="207">
        <v>0.02</v>
      </c>
      <c r="R236" s="207">
        <f>Q236*H236</f>
        <v>0.040000000000000001</v>
      </c>
      <c r="S236" s="207">
        <v>0</v>
      </c>
      <c r="T236" s="208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9" t="s">
        <v>84</v>
      </c>
      <c r="AT236" s="209" t="s">
        <v>121</v>
      </c>
      <c r="AU236" s="209" t="s">
        <v>86</v>
      </c>
      <c r="AY236" s="15" t="s">
        <v>118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5" t="s">
        <v>84</v>
      </c>
      <c r="BK236" s="210">
        <f>ROUND(I236*H236,2)</f>
        <v>0</v>
      </c>
      <c r="BL236" s="15" t="s">
        <v>84</v>
      </c>
      <c r="BM236" s="209" t="s">
        <v>482</v>
      </c>
    </row>
    <row r="237" s="13" customFormat="1">
      <c r="A237" s="13"/>
      <c r="B237" s="216"/>
      <c r="C237" s="217"/>
      <c r="D237" s="218" t="s">
        <v>139</v>
      </c>
      <c r="E237" s="219" t="s">
        <v>19</v>
      </c>
      <c r="F237" s="220" t="s">
        <v>387</v>
      </c>
      <c r="G237" s="217"/>
      <c r="H237" s="221">
        <v>2</v>
      </c>
      <c r="I237" s="222"/>
      <c r="J237" s="217"/>
      <c r="K237" s="217"/>
      <c r="L237" s="223"/>
      <c r="M237" s="224"/>
      <c r="N237" s="225"/>
      <c r="O237" s="225"/>
      <c r="P237" s="225"/>
      <c r="Q237" s="225"/>
      <c r="R237" s="225"/>
      <c r="S237" s="225"/>
      <c r="T237" s="22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7" t="s">
        <v>139</v>
      </c>
      <c r="AU237" s="227" t="s">
        <v>86</v>
      </c>
      <c r="AV237" s="13" t="s">
        <v>86</v>
      </c>
      <c r="AW237" s="13" t="s">
        <v>37</v>
      </c>
      <c r="AX237" s="13" t="s">
        <v>84</v>
      </c>
      <c r="AY237" s="227" t="s">
        <v>118</v>
      </c>
    </row>
    <row r="238" s="2" customFormat="1" ht="21.75" customHeight="1">
      <c r="A238" s="36"/>
      <c r="B238" s="37"/>
      <c r="C238" s="198" t="s">
        <v>483</v>
      </c>
      <c r="D238" s="198" t="s">
        <v>121</v>
      </c>
      <c r="E238" s="199" t="s">
        <v>484</v>
      </c>
      <c r="F238" s="200" t="s">
        <v>485</v>
      </c>
      <c r="G238" s="201" t="s">
        <v>171</v>
      </c>
      <c r="H238" s="202">
        <v>3</v>
      </c>
      <c r="I238" s="203"/>
      <c r="J238" s="204">
        <f>ROUND(I238*H238,2)</f>
        <v>0</v>
      </c>
      <c r="K238" s="200" t="s">
        <v>19</v>
      </c>
      <c r="L238" s="42"/>
      <c r="M238" s="205" t="s">
        <v>19</v>
      </c>
      <c r="N238" s="206" t="s">
        <v>47</v>
      </c>
      <c r="O238" s="82"/>
      <c r="P238" s="207">
        <f>O238*H238</f>
        <v>0</v>
      </c>
      <c r="Q238" s="207">
        <v>0.02</v>
      </c>
      <c r="R238" s="207">
        <f>Q238*H238</f>
        <v>0.059999999999999998</v>
      </c>
      <c r="S238" s="207">
        <v>0</v>
      </c>
      <c r="T238" s="208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9" t="s">
        <v>84</v>
      </c>
      <c r="AT238" s="209" t="s">
        <v>121</v>
      </c>
      <c r="AU238" s="209" t="s">
        <v>86</v>
      </c>
      <c r="AY238" s="15" t="s">
        <v>118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5" t="s">
        <v>84</v>
      </c>
      <c r="BK238" s="210">
        <f>ROUND(I238*H238,2)</f>
        <v>0</v>
      </c>
      <c r="BL238" s="15" t="s">
        <v>84</v>
      </c>
      <c r="BM238" s="209" t="s">
        <v>486</v>
      </c>
    </row>
    <row r="239" s="13" customFormat="1">
      <c r="A239" s="13"/>
      <c r="B239" s="216"/>
      <c r="C239" s="217"/>
      <c r="D239" s="218" t="s">
        <v>139</v>
      </c>
      <c r="E239" s="219" t="s">
        <v>19</v>
      </c>
      <c r="F239" s="220" t="s">
        <v>487</v>
      </c>
      <c r="G239" s="217"/>
      <c r="H239" s="221">
        <v>3</v>
      </c>
      <c r="I239" s="222"/>
      <c r="J239" s="217"/>
      <c r="K239" s="217"/>
      <c r="L239" s="223"/>
      <c r="M239" s="224"/>
      <c r="N239" s="225"/>
      <c r="O239" s="225"/>
      <c r="P239" s="225"/>
      <c r="Q239" s="225"/>
      <c r="R239" s="225"/>
      <c r="S239" s="225"/>
      <c r="T239" s="22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7" t="s">
        <v>139</v>
      </c>
      <c r="AU239" s="227" t="s">
        <v>86</v>
      </c>
      <c r="AV239" s="13" t="s">
        <v>86</v>
      </c>
      <c r="AW239" s="13" t="s">
        <v>37</v>
      </c>
      <c r="AX239" s="13" t="s">
        <v>84</v>
      </c>
      <c r="AY239" s="227" t="s">
        <v>118</v>
      </c>
    </row>
    <row r="240" s="2" customFormat="1" ht="24.15" customHeight="1">
      <c r="A240" s="36"/>
      <c r="B240" s="37"/>
      <c r="C240" s="198" t="s">
        <v>488</v>
      </c>
      <c r="D240" s="198" t="s">
        <v>121</v>
      </c>
      <c r="E240" s="199" t="s">
        <v>489</v>
      </c>
      <c r="F240" s="200" t="s">
        <v>490</v>
      </c>
      <c r="G240" s="201" t="s">
        <v>171</v>
      </c>
      <c r="H240" s="202">
        <v>2</v>
      </c>
      <c r="I240" s="203"/>
      <c r="J240" s="204">
        <f>ROUND(I240*H240,2)</f>
        <v>0</v>
      </c>
      <c r="K240" s="200" t="s">
        <v>19</v>
      </c>
      <c r="L240" s="42"/>
      <c r="M240" s="205" t="s">
        <v>19</v>
      </c>
      <c r="N240" s="206" t="s">
        <v>47</v>
      </c>
      <c r="O240" s="82"/>
      <c r="P240" s="207">
        <f>O240*H240</f>
        <v>0</v>
      </c>
      <c r="Q240" s="207">
        <v>0.01</v>
      </c>
      <c r="R240" s="207">
        <f>Q240*H240</f>
        <v>0.02</v>
      </c>
      <c r="S240" s="207">
        <v>0</v>
      </c>
      <c r="T240" s="208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9" t="s">
        <v>84</v>
      </c>
      <c r="AT240" s="209" t="s">
        <v>121</v>
      </c>
      <c r="AU240" s="209" t="s">
        <v>86</v>
      </c>
      <c r="AY240" s="15" t="s">
        <v>118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5" t="s">
        <v>84</v>
      </c>
      <c r="BK240" s="210">
        <f>ROUND(I240*H240,2)</f>
        <v>0</v>
      </c>
      <c r="BL240" s="15" t="s">
        <v>84</v>
      </c>
      <c r="BM240" s="209" t="s">
        <v>491</v>
      </c>
    </row>
    <row r="241" s="13" customFormat="1">
      <c r="A241" s="13"/>
      <c r="B241" s="216"/>
      <c r="C241" s="217"/>
      <c r="D241" s="218" t="s">
        <v>139</v>
      </c>
      <c r="E241" s="219" t="s">
        <v>19</v>
      </c>
      <c r="F241" s="220" t="s">
        <v>387</v>
      </c>
      <c r="G241" s="217"/>
      <c r="H241" s="221">
        <v>2</v>
      </c>
      <c r="I241" s="222"/>
      <c r="J241" s="217"/>
      <c r="K241" s="217"/>
      <c r="L241" s="223"/>
      <c r="M241" s="224"/>
      <c r="N241" s="225"/>
      <c r="O241" s="225"/>
      <c r="P241" s="225"/>
      <c r="Q241" s="225"/>
      <c r="R241" s="225"/>
      <c r="S241" s="225"/>
      <c r="T241" s="22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7" t="s">
        <v>139</v>
      </c>
      <c r="AU241" s="227" t="s">
        <v>86</v>
      </c>
      <c r="AV241" s="13" t="s">
        <v>86</v>
      </c>
      <c r="AW241" s="13" t="s">
        <v>37</v>
      </c>
      <c r="AX241" s="13" t="s">
        <v>84</v>
      </c>
      <c r="AY241" s="227" t="s">
        <v>118</v>
      </c>
    </row>
    <row r="242" s="2" customFormat="1" ht="24.15" customHeight="1">
      <c r="A242" s="36"/>
      <c r="B242" s="37"/>
      <c r="C242" s="198" t="s">
        <v>492</v>
      </c>
      <c r="D242" s="198" t="s">
        <v>121</v>
      </c>
      <c r="E242" s="199" t="s">
        <v>493</v>
      </c>
      <c r="F242" s="200" t="s">
        <v>494</v>
      </c>
      <c r="G242" s="201" t="s">
        <v>171</v>
      </c>
      <c r="H242" s="202">
        <v>3</v>
      </c>
      <c r="I242" s="203"/>
      <c r="J242" s="204">
        <f>ROUND(I242*H242,2)</f>
        <v>0</v>
      </c>
      <c r="K242" s="200" t="s">
        <v>19</v>
      </c>
      <c r="L242" s="42"/>
      <c r="M242" s="205" t="s">
        <v>19</v>
      </c>
      <c r="N242" s="206" t="s">
        <v>47</v>
      </c>
      <c r="O242" s="82"/>
      <c r="P242" s="207">
        <f>O242*H242</f>
        <v>0</v>
      </c>
      <c r="Q242" s="207">
        <v>0.029999999999999999</v>
      </c>
      <c r="R242" s="207">
        <f>Q242*H242</f>
        <v>0.089999999999999997</v>
      </c>
      <c r="S242" s="207">
        <v>0</v>
      </c>
      <c r="T242" s="208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9" t="s">
        <v>84</v>
      </c>
      <c r="AT242" s="209" t="s">
        <v>121</v>
      </c>
      <c r="AU242" s="209" t="s">
        <v>86</v>
      </c>
      <c r="AY242" s="15" t="s">
        <v>118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5" t="s">
        <v>84</v>
      </c>
      <c r="BK242" s="210">
        <f>ROUND(I242*H242,2)</f>
        <v>0</v>
      </c>
      <c r="BL242" s="15" t="s">
        <v>84</v>
      </c>
      <c r="BM242" s="209" t="s">
        <v>495</v>
      </c>
    </row>
    <row r="243" s="13" customFormat="1">
      <c r="A243" s="13"/>
      <c r="B243" s="216"/>
      <c r="C243" s="217"/>
      <c r="D243" s="218" t="s">
        <v>139</v>
      </c>
      <c r="E243" s="219" t="s">
        <v>19</v>
      </c>
      <c r="F243" s="220" t="s">
        <v>496</v>
      </c>
      <c r="G243" s="217"/>
      <c r="H243" s="221">
        <v>3</v>
      </c>
      <c r="I243" s="222"/>
      <c r="J243" s="217"/>
      <c r="K243" s="217"/>
      <c r="L243" s="223"/>
      <c r="M243" s="224"/>
      <c r="N243" s="225"/>
      <c r="O243" s="225"/>
      <c r="P243" s="225"/>
      <c r="Q243" s="225"/>
      <c r="R243" s="225"/>
      <c r="S243" s="225"/>
      <c r="T243" s="22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7" t="s">
        <v>139</v>
      </c>
      <c r="AU243" s="227" t="s">
        <v>86</v>
      </c>
      <c r="AV243" s="13" t="s">
        <v>86</v>
      </c>
      <c r="AW243" s="13" t="s">
        <v>37</v>
      </c>
      <c r="AX243" s="13" t="s">
        <v>84</v>
      </c>
      <c r="AY243" s="227" t="s">
        <v>118</v>
      </c>
    </row>
    <row r="244" s="2" customFormat="1" ht="24.15" customHeight="1">
      <c r="A244" s="36"/>
      <c r="B244" s="37"/>
      <c r="C244" s="198" t="s">
        <v>497</v>
      </c>
      <c r="D244" s="198" t="s">
        <v>121</v>
      </c>
      <c r="E244" s="199" t="s">
        <v>498</v>
      </c>
      <c r="F244" s="200" t="s">
        <v>499</v>
      </c>
      <c r="G244" s="201" t="s">
        <v>171</v>
      </c>
      <c r="H244" s="202">
        <v>2</v>
      </c>
      <c r="I244" s="203"/>
      <c r="J244" s="204">
        <f>ROUND(I244*H244,2)</f>
        <v>0</v>
      </c>
      <c r="K244" s="200" t="s">
        <v>19</v>
      </c>
      <c r="L244" s="42"/>
      <c r="M244" s="205" t="s">
        <v>19</v>
      </c>
      <c r="N244" s="206" t="s">
        <v>47</v>
      </c>
      <c r="O244" s="82"/>
      <c r="P244" s="207">
        <f>O244*H244</f>
        <v>0</v>
      </c>
      <c r="Q244" s="207">
        <v>0.040000000000000001</v>
      </c>
      <c r="R244" s="207">
        <f>Q244*H244</f>
        <v>0.080000000000000002</v>
      </c>
      <c r="S244" s="207">
        <v>0</v>
      </c>
      <c r="T244" s="208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9" t="s">
        <v>84</v>
      </c>
      <c r="AT244" s="209" t="s">
        <v>121</v>
      </c>
      <c r="AU244" s="209" t="s">
        <v>86</v>
      </c>
      <c r="AY244" s="15" t="s">
        <v>118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5" t="s">
        <v>84</v>
      </c>
      <c r="BK244" s="210">
        <f>ROUND(I244*H244,2)</f>
        <v>0</v>
      </c>
      <c r="BL244" s="15" t="s">
        <v>84</v>
      </c>
      <c r="BM244" s="209" t="s">
        <v>500</v>
      </c>
    </row>
    <row r="245" s="13" customFormat="1">
      <c r="A245" s="13"/>
      <c r="B245" s="216"/>
      <c r="C245" s="217"/>
      <c r="D245" s="218" t="s">
        <v>139</v>
      </c>
      <c r="E245" s="219" t="s">
        <v>19</v>
      </c>
      <c r="F245" s="220" t="s">
        <v>501</v>
      </c>
      <c r="G245" s="217"/>
      <c r="H245" s="221">
        <v>2</v>
      </c>
      <c r="I245" s="222"/>
      <c r="J245" s="217"/>
      <c r="K245" s="217"/>
      <c r="L245" s="223"/>
      <c r="M245" s="224"/>
      <c r="N245" s="225"/>
      <c r="O245" s="225"/>
      <c r="P245" s="225"/>
      <c r="Q245" s="225"/>
      <c r="R245" s="225"/>
      <c r="S245" s="225"/>
      <c r="T245" s="22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7" t="s">
        <v>139</v>
      </c>
      <c r="AU245" s="227" t="s">
        <v>86</v>
      </c>
      <c r="AV245" s="13" t="s">
        <v>86</v>
      </c>
      <c r="AW245" s="13" t="s">
        <v>37</v>
      </c>
      <c r="AX245" s="13" t="s">
        <v>84</v>
      </c>
      <c r="AY245" s="227" t="s">
        <v>118</v>
      </c>
    </row>
    <row r="246" s="2" customFormat="1" ht="24.15" customHeight="1">
      <c r="A246" s="36"/>
      <c r="B246" s="37"/>
      <c r="C246" s="198" t="s">
        <v>502</v>
      </c>
      <c r="D246" s="198" t="s">
        <v>121</v>
      </c>
      <c r="E246" s="199" t="s">
        <v>503</v>
      </c>
      <c r="F246" s="200" t="s">
        <v>504</v>
      </c>
      <c r="G246" s="201" t="s">
        <v>171</v>
      </c>
      <c r="H246" s="202">
        <v>4</v>
      </c>
      <c r="I246" s="203"/>
      <c r="J246" s="204">
        <f>ROUND(I246*H246,2)</f>
        <v>0</v>
      </c>
      <c r="K246" s="200" t="s">
        <v>19</v>
      </c>
      <c r="L246" s="42"/>
      <c r="M246" s="205" t="s">
        <v>19</v>
      </c>
      <c r="N246" s="206" t="s">
        <v>47</v>
      </c>
      <c r="O246" s="82"/>
      <c r="P246" s="207">
        <f>O246*H246</f>
        <v>0</v>
      </c>
      <c r="Q246" s="207">
        <v>0.02</v>
      </c>
      <c r="R246" s="207">
        <f>Q246*H246</f>
        <v>0.080000000000000002</v>
      </c>
      <c r="S246" s="207">
        <v>0</v>
      </c>
      <c r="T246" s="208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9" t="s">
        <v>84</v>
      </c>
      <c r="AT246" s="209" t="s">
        <v>121</v>
      </c>
      <c r="AU246" s="209" t="s">
        <v>86</v>
      </c>
      <c r="AY246" s="15" t="s">
        <v>118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5" t="s">
        <v>84</v>
      </c>
      <c r="BK246" s="210">
        <f>ROUND(I246*H246,2)</f>
        <v>0</v>
      </c>
      <c r="BL246" s="15" t="s">
        <v>84</v>
      </c>
      <c r="BM246" s="209" t="s">
        <v>505</v>
      </c>
    </row>
    <row r="247" s="13" customFormat="1">
      <c r="A247" s="13"/>
      <c r="B247" s="216"/>
      <c r="C247" s="217"/>
      <c r="D247" s="218" t="s">
        <v>139</v>
      </c>
      <c r="E247" s="219" t="s">
        <v>19</v>
      </c>
      <c r="F247" s="220" t="s">
        <v>506</v>
      </c>
      <c r="G247" s="217"/>
      <c r="H247" s="221">
        <v>4</v>
      </c>
      <c r="I247" s="222"/>
      <c r="J247" s="217"/>
      <c r="K247" s="217"/>
      <c r="L247" s="223"/>
      <c r="M247" s="224"/>
      <c r="N247" s="225"/>
      <c r="O247" s="225"/>
      <c r="P247" s="225"/>
      <c r="Q247" s="225"/>
      <c r="R247" s="225"/>
      <c r="S247" s="225"/>
      <c r="T247" s="22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7" t="s">
        <v>139</v>
      </c>
      <c r="AU247" s="227" t="s">
        <v>86</v>
      </c>
      <c r="AV247" s="13" t="s">
        <v>86</v>
      </c>
      <c r="AW247" s="13" t="s">
        <v>37</v>
      </c>
      <c r="AX247" s="13" t="s">
        <v>84</v>
      </c>
      <c r="AY247" s="227" t="s">
        <v>118</v>
      </c>
    </row>
    <row r="248" s="2" customFormat="1" ht="16.5" customHeight="1">
      <c r="A248" s="36"/>
      <c r="B248" s="37"/>
      <c r="C248" s="198" t="s">
        <v>507</v>
      </c>
      <c r="D248" s="198" t="s">
        <v>121</v>
      </c>
      <c r="E248" s="199" t="s">
        <v>508</v>
      </c>
      <c r="F248" s="200" t="s">
        <v>509</v>
      </c>
      <c r="G248" s="201" t="s">
        <v>171</v>
      </c>
      <c r="H248" s="202">
        <v>8</v>
      </c>
      <c r="I248" s="203"/>
      <c r="J248" s="204">
        <f>ROUND(I248*H248,2)</f>
        <v>0</v>
      </c>
      <c r="K248" s="200" t="s">
        <v>19</v>
      </c>
      <c r="L248" s="42"/>
      <c r="M248" s="205" t="s">
        <v>19</v>
      </c>
      <c r="N248" s="206" t="s">
        <v>47</v>
      </c>
      <c r="O248" s="82"/>
      <c r="P248" s="207">
        <f>O248*H248</f>
        <v>0</v>
      </c>
      <c r="Q248" s="207">
        <v>0.02</v>
      </c>
      <c r="R248" s="207">
        <f>Q248*H248</f>
        <v>0.16</v>
      </c>
      <c r="S248" s="207">
        <v>0</v>
      </c>
      <c r="T248" s="208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9" t="s">
        <v>84</v>
      </c>
      <c r="AT248" s="209" t="s">
        <v>121</v>
      </c>
      <c r="AU248" s="209" t="s">
        <v>86</v>
      </c>
      <c r="AY248" s="15" t="s">
        <v>118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5" t="s">
        <v>84</v>
      </c>
      <c r="BK248" s="210">
        <f>ROUND(I248*H248,2)</f>
        <v>0</v>
      </c>
      <c r="BL248" s="15" t="s">
        <v>84</v>
      </c>
      <c r="BM248" s="209" t="s">
        <v>510</v>
      </c>
    </row>
    <row r="249" s="13" customFormat="1">
      <c r="A249" s="13"/>
      <c r="B249" s="216"/>
      <c r="C249" s="217"/>
      <c r="D249" s="218" t="s">
        <v>139</v>
      </c>
      <c r="E249" s="219" t="s">
        <v>19</v>
      </c>
      <c r="F249" s="220" t="s">
        <v>511</v>
      </c>
      <c r="G249" s="217"/>
      <c r="H249" s="221">
        <v>8</v>
      </c>
      <c r="I249" s="222"/>
      <c r="J249" s="217"/>
      <c r="K249" s="217"/>
      <c r="L249" s="223"/>
      <c r="M249" s="224"/>
      <c r="N249" s="225"/>
      <c r="O249" s="225"/>
      <c r="P249" s="225"/>
      <c r="Q249" s="225"/>
      <c r="R249" s="225"/>
      <c r="S249" s="225"/>
      <c r="T249" s="22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7" t="s">
        <v>139</v>
      </c>
      <c r="AU249" s="227" t="s">
        <v>86</v>
      </c>
      <c r="AV249" s="13" t="s">
        <v>86</v>
      </c>
      <c r="AW249" s="13" t="s">
        <v>37</v>
      </c>
      <c r="AX249" s="13" t="s">
        <v>84</v>
      </c>
      <c r="AY249" s="227" t="s">
        <v>118</v>
      </c>
    </row>
    <row r="250" s="2" customFormat="1" ht="16.5" customHeight="1">
      <c r="A250" s="36"/>
      <c r="B250" s="37"/>
      <c r="C250" s="198" t="s">
        <v>512</v>
      </c>
      <c r="D250" s="198" t="s">
        <v>121</v>
      </c>
      <c r="E250" s="199" t="s">
        <v>513</v>
      </c>
      <c r="F250" s="200" t="s">
        <v>514</v>
      </c>
      <c r="G250" s="201" t="s">
        <v>171</v>
      </c>
      <c r="H250" s="202">
        <v>1</v>
      </c>
      <c r="I250" s="203"/>
      <c r="J250" s="204">
        <f>ROUND(I250*H250,2)</f>
        <v>0</v>
      </c>
      <c r="K250" s="200" t="s">
        <v>19</v>
      </c>
      <c r="L250" s="42"/>
      <c r="M250" s="205" t="s">
        <v>19</v>
      </c>
      <c r="N250" s="206" t="s">
        <v>47</v>
      </c>
      <c r="O250" s="82"/>
      <c r="P250" s="207">
        <f>O250*H250</f>
        <v>0</v>
      </c>
      <c r="Q250" s="207">
        <v>0</v>
      </c>
      <c r="R250" s="207">
        <f>Q250*H250</f>
        <v>0</v>
      </c>
      <c r="S250" s="207">
        <v>0</v>
      </c>
      <c r="T250" s="208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9" t="s">
        <v>84</v>
      </c>
      <c r="AT250" s="209" t="s">
        <v>121</v>
      </c>
      <c r="AU250" s="209" t="s">
        <v>86</v>
      </c>
      <c r="AY250" s="15" t="s">
        <v>118</v>
      </c>
      <c r="BE250" s="210">
        <f>IF(N250="základní",J250,0)</f>
        <v>0</v>
      </c>
      <c r="BF250" s="210">
        <f>IF(N250="snížená",J250,0)</f>
        <v>0</v>
      </c>
      <c r="BG250" s="210">
        <f>IF(N250="zákl. přenesená",J250,0)</f>
        <v>0</v>
      </c>
      <c r="BH250" s="210">
        <f>IF(N250="sníž. přenesená",J250,0)</f>
        <v>0</v>
      </c>
      <c r="BI250" s="210">
        <f>IF(N250="nulová",J250,0)</f>
        <v>0</v>
      </c>
      <c r="BJ250" s="15" t="s">
        <v>84</v>
      </c>
      <c r="BK250" s="210">
        <f>ROUND(I250*H250,2)</f>
        <v>0</v>
      </c>
      <c r="BL250" s="15" t="s">
        <v>84</v>
      </c>
      <c r="BM250" s="209" t="s">
        <v>515</v>
      </c>
    </row>
    <row r="251" s="13" customFormat="1">
      <c r="A251" s="13"/>
      <c r="B251" s="216"/>
      <c r="C251" s="217"/>
      <c r="D251" s="218" t="s">
        <v>139</v>
      </c>
      <c r="E251" s="219" t="s">
        <v>19</v>
      </c>
      <c r="F251" s="220" t="s">
        <v>516</v>
      </c>
      <c r="G251" s="217"/>
      <c r="H251" s="221">
        <v>1</v>
      </c>
      <c r="I251" s="222"/>
      <c r="J251" s="217"/>
      <c r="K251" s="217"/>
      <c r="L251" s="223"/>
      <c r="M251" s="224"/>
      <c r="N251" s="225"/>
      <c r="O251" s="225"/>
      <c r="P251" s="225"/>
      <c r="Q251" s="225"/>
      <c r="R251" s="225"/>
      <c r="S251" s="225"/>
      <c r="T251" s="22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7" t="s">
        <v>139</v>
      </c>
      <c r="AU251" s="227" t="s">
        <v>86</v>
      </c>
      <c r="AV251" s="13" t="s">
        <v>86</v>
      </c>
      <c r="AW251" s="13" t="s">
        <v>37</v>
      </c>
      <c r="AX251" s="13" t="s">
        <v>84</v>
      </c>
      <c r="AY251" s="227" t="s">
        <v>118</v>
      </c>
    </row>
    <row r="252" s="2" customFormat="1" ht="16.5" customHeight="1">
      <c r="A252" s="36"/>
      <c r="B252" s="37"/>
      <c r="C252" s="198" t="s">
        <v>517</v>
      </c>
      <c r="D252" s="198" t="s">
        <v>121</v>
      </c>
      <c r="E252" s="199" t="s">
        <v>518</v>
      </c>
      <c r="F252" s="200" t="s">
        <v>519</v>
      </c>
      <c r="G252" s="201" t="s">
        <v>171</v>
      </c>
      <c r="H252" s="202">
        <v>6</v>
      </c>
      <c r="I252" s="203"/>
      <c r="J252" s="204">
        <f>ROUND(I252*H252,2)</f>
        <v>0</v>
      </c>
      <c r="K252" s="200" t="s">
        <v>19</v>
      </c>
      <c r="L252" s="42"/>
      <c r="M252" s="205" t="s">
        <v>19</v>
      </c>
      <c r="N252" s="206" t="s">
        <v>47</v>
      </c>
      <c r="O252" s="82"/>
      <c r="P252" s="207">
        <f>O252*H252</f>
        <v>0</v>
      </c>
      <c r="Q252" s="207">
        <v>0</v>
      </c>
      <c r="R252" s="207">
        <f>Q252*H252</f>
        <v>0</v>
      </c>
      <c r="S252" s="207">
        <v>0</v>
      </c>
      <c r="T252" s="208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9" t="s">
        <v>84</v>
      </c>
      <c r="AT252" s="209" t="s">
        <v>121</v>
      </c>
      <c r="AU252" s="209" t="s">
        <v>86</v>
      </c>
      <c r="AY252" s="15" t="s">
        <v>118</v>
      </c>
      <c r="BE252" s="210">
        <f>IF(N252="základní",J252,0)</f>
        <v>0</v>
      </c>
      <c r="BF252" s="210">
        <f>IF(N252="snížená",J252,0)</f>
        <v>0</v>
      </c>
      <c r="BG252" s="210">
        <f>IF(N252="zákl. přenesená",J252,0)</f>
        <v>0</v>
      </c>
      <c r="BH252" s="210">
        <f>IF(N252="sníž. přenesená",J252,0)</f>
        <v>0</v>
      </c>
      <c r="BI252" s="210">
        <f>IF(N252="nulová",J252,0)</f>
        <v>0</v>
      </c>
      <c r="BJ252" s="15" t="s">
        <v>84</v>
      </c>
      <c r="BK252" s="210">
        <f>ROUND(I252*H252,2)</f>
        <v>0</v>
      </c>
      <c r="BL252" s="15" t="s">
        <v>84</v>
      </c>
      <c r="BM252" s="209" t="s">
        <v>520</v>
      </c>
    </row>
    <row r="253" s="13" customFormat="1">
      <c r="A253" s="13"/>
      <c r="B253" s="216"/>
      <c r="C253" s="217"/>
      <c r="D253" s="218" t="s">
        <v>139</v>
      </c>
      <c r="E253" s="219" t="s">
        <v>19</v>
      </c>
      <c r="F253" s="220" t="s">
        <v>521</v>
      </c>
      <c r="G253" s="217"/>
      <c r="H253" s="221">
        <v>6</v>
      </c>
      <c r="I253" s="222"/>
      <c r="J253" s="217"/>
      <c r="K253" s="217"/>
      <c r="L253" s="223"/>
      <c r="M253" s="224"/>
      <c r="N253" s="225"/>
      <c r="O253" s="225"/>
      <c r="P253" s="225"/>
      <c r="Q253" s="225"/>
      <c r="R253" s="225"/>
      <c r="S253" s="225"/>
      <c r="T253" s="22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7" t="s">
        <v>139</v>
      </c>
      <c r="AU253" s="227" t="s">
        <v>86</v>
      </c>
      <c r="AV253" s="13" t="s">
        <v>86</v>
      </c>
      <c r="AW253" s="13" t="s">
        <v>37</v>
      </c>
      <c r="AX253" s="13" t="s">
        <v>84</v>
      </c>
      <c r="AY253" s="227" t="s">
        <v>118</v>
      </c>
    </row>
    <row r="254" s="2" customFormat="1" ht="16.5" customHeight="1">
      <c r="A254" s="36"/>
      <c r="B254" s="37"/>
      <c r="C254" s="198" t="s">
        <v>522</v>
      </c>
      <c r="D254" s="198" t="s">
        <v>121</v>
      </c>
      <c r="E254" s="199" t="s">
        <v>523</v>
      </c>
      <c r="F254" s="200" t="s">
        <v>524</v>
      </c>
      <c r="G254" s="201" t="s">
        <v>171</v>
      </c>
      <c r="H254" s="202">
        <v>18</v>
      </c>
      <c r="I254" s="203"/>
      <c r="J254" s="204">
        <f>ROUND(I254*H254,2)</f>
        <v>0</v>
      </c>
      <c r="K254" s="200" t="s">
        <v>19</v>
      </c>
      <c r="L254" s="42"/>
      <c r="M254" s="205" t="s">
        <v>19</v>
      </c>
      <c r="N254" s="206" t="s">
        <v>47</v>
      </c>
      <c r="O254" s="82"/>
      <c r="P254" s="207">
        <f>O254*H254</f>
        <v>0</v>
      </c>
      <c r="Q254" s="207">
        <v>0</v>
      </c>
      <c r="R254" s="207">
        <f>Q254*H254</f>
        <v>0</v>
      </c>
      <c r="S254" s="207">
        <v>0</v>
      </c>
      <c r="T254" s="208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9" t="s">
        <v>84</v>
      </c>
      <c r="AT254" s="209" t="s">
        <v>121</v>
      </c>
      <c r="AU254" s="209" t="s">
        <v>86</v>
      </c>
      <c r="AY254" s="15" t="s">
        <v>118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5" t="s">
        <v>84</v>
      </c>
      <c r="BK254" s="210">
        <f>ROUND(I254*H254,2)</f>
        <v>0</v>
      </c>
      <c r="BL254" s="15" t="s">
        <v>84</v>
      </c>
      <c r="BM254" s="209" t="s">
        <v>525</v>
      </c>
    </row>
    <row r="255" s="13" customFormat="1">
      <c r="A255" s="13"/>
      <c r="B255" s="216"/>
      <c r="C255" s="217"/>
      <c r="D255" s="218" t="s">
        <v>139</v>
      </c>
      <c r="E255" s="219" t="s">
        <v>19</v>
      </c>
      <c r="F255" s="220" t="s">
        <v>526</v>
      </c>
      <c r="G255" s="217"/>
      <c r="H255" s="221">
        <v>18</v>
      </c>
      <c r="I255" s="222"/>
      <c r="J255" s="217"/>
      <c r="K255" s="217"/>
      <c r="L255" s="223"/>
      <c r="M255" s="224"/>
      <c r="N255" s="225"/>
      <c r="O255" s="225"/>
      <c r="P255" s="225"/>
      <c r="Q255" s="225"/>
      <c r="R255" s="225"/>
      <c r="S255" s="225"/>
      <c r="T255" s="22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7" t="s">
        <v>139</v>
      </c>
      <c r="AU255" s="227" t="s">
        <v>86</v>
      </c>
      <c r="AV255" s="13" t="s">
        <v>86</v>
      </c>
      <c r="AW255" s="13" t="s">
        <v>37</v>
      </c>
      <c r="AX255" s="13" t="s">
        <v>84</v>
      </c>
      <c r="AY255" s="227" t="s">
        <v>118</v>
      </c>
    </row>
    <row r="256" s="2" customFormat="1" ht="16.5" customHeight="1">
      <c r="A256" s="36"/>
      <c r="B256" s="37"/>
      <c r="C256" s="198" t="s">
        <v>527</v>
      </c>
      <c r="D256" s="198" t="s">
        <v>121</v>
      </c>
      <c r="E256" s="199" t="s">
        <v>528</v>
      </c>
      <c r="F256" s="200" t="s">
        <v>529</v>
      </c>
      <c r="G256" s="201" t="s">
        <v>171</v>
      </c>
      <c r="H256" s="202">
        <v>32</v>
      </c>
      <c r="I256" s="203"/>
      <c r="J256" s="204">
        <f>ROUND(I256*H256,2)</f>
        <v>0</v>
      </c>
      <c r="K256" s="200" t="s">
        <v>19</v>
      </c>
      <c r="L256" s="42"/>
      <c r="M256" s="205" t="s">
        <v>19</v>
      </c>
      <c r="N256" s="206" t="s">
        <v>47</v>
      </c>
      <c r="O256" s="82"/>
      <c r="P256" s="207">
        <f>O256*H256</f>
        <v>0</v>
      </c>
      <c r="Q256" s="207">
        <v>0</v>
      </c>
      <c r="R256" s="207">
        <f>Q256*H256</f>
        <v>0</v>
      </c>
      <c r="S256" s="207">
        <v>0</v>
      </c>
      <c r="T256" s="208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9" t="s">
        <v>84</v>
      </c>
      <c r="AT256" s="209" t="s">
        <v>121</v>
      </c>
      <c r="AU256" s="209" t="s">
        <v>86</v>
      </c>
      <c r="AY256" s="15" t="s">
        <v>118</v>
      </c>
      <c r="BE256" s="210">
        <f>IF(N256="základní",J256,0)</f>
        <v>0</v>
      </c>
      <c r="BF256" s="210">
        <f>IF(N256="snížená",J256,0)</f>
        <v>0</v>
      </c>
      <c r="BG256" s="210">
        <f>IF(N256="zákl. přenesená",J256,0)</f>
        <v>0</v>
      </c>
      <c r="BH256" s="210">
        <f>IF(N256="sníž. přenesená",J256,0)</f>
        <v>0</v>
      </c>
      <c r="BI256" s="210">
        <f>IF(N256="nulová",J256,0)</f>
        <v>0</v>
      </c>
      <c r="BJ256" s="15" t="s">
        <v>84</v>
      </c>
      <c r="BK256" s="210">
        <f>ROUND(I256*H256,2)</f>
        <v>0</v>
      </c>
      <c r="BL256" s="15" t="s">
        <v>84</v>
      </c>
      <c r="BM256" s="209" t="s">
        <v>530</v>
      </c>
    </row>
    <row r="257" s="13" customFormat="1">
      <c r="A257" s="13"/>
      <c r="B257" s="216"/>
      <c r="C257" s="217"/>
      <c r="D257" s="218" t="s">
        <v>139</v>
      </c>
      <c r="E257" s="219" t="s">
        <v>19</v>
      </c>
      <c r="F257" s="220" t="s">
        <v>531</v>
      </c>
      <c r="G257" s="217"/>
      <c r="H257" s="221">
        <v>32</v>
      </c>
      <c r="I257" s="222"/>
      <c r="J257" s="217"/>
      <c r="K257" s="217"/>
      <c r="L257" s="223"/>
      <c r="M257" s="224"/>
      <c r="N257" s="225"/>
      <c r="O257" s="225"/>
      <c r="P257" s="225"/>
      <c r="Q257" s="225"/>
      <c r="R257" s="225"/>
      <c r="S257" s="225"/>
      <c r="T257" s="22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7" t="s">
        <v>139</v>
      </c>
      <c r="AU257" s="227" t="s">
        <v>86</v>
      </c>
      <c r="AV257" s="13" t="s">
        <v>86</v>
      </c>
      <c r="AW257" s="13" t="s">
        <v>37</v>
      </c>
      <c r="AX257" s="13" t="s">
        <v>84</v>
      </c>
      <c r="AY257" s="227" t="s">
        <v>118</v>
      </c>
    </row>
    <row r="258" s="2" customFormat="1" ht="24.15" customHeight="1">
      <c r="A258" s="36"/>
      <c r="B258" s="37"/>
      <c r="C258" s="198" t="s">
        <v>532</v>
      </c>
      <c r="D258" s="198" t="s">
        <v>121</v>
      </c>
      <c r="E258" s="199" t="s">
        <v>533</v>
      </c>
      <c r="F258" s="200" t="s">
        <v>534</v>
      </c>
      <c r="G258" s="201" t="s">
        <v>322</v>
      </c>
      <c r="H258" s="202">
        <v>1</v>
      </c>
      <c r="I258" s="203"/>
      <c r="J258" s="204">
        <f>ROUND(I258*H258,2)</f>
        <v>0</v>
      </c>
      <c r="K258" s="200" t="s">
        <v>19</v>
      </c>
      <c r="L258" s="42"/>
      <c r="M258" s="205" t="s">
        <v>19</v>
      </c>
      <c r="N258" s="206" t="s">
        <v>47</v>
      </c>
      <c r="O258" s="82"/>
      <c r="P258" s="207">
        <f>O258*H258</f>
        <v>0</v>
      </c>
      <c r="Q258" s="207">
        <v>0.10000000000000001</v>
      </c>
      <c r="R258" s="207">
        <f>Q258*H258</f>
        <v>0.10000000000000001</v>
      </c>
      <c r="S258" s="207">
        <v>0</v>
      </c>
      <c r="T258" s="208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9" t="s">
        <v>84</v>
      </c>
      <c r="AT258" s="209" t="s">
        <v>121</v>
      </c>
      <c r="AU258" s="209" t="s">
        <v>86</v>
      </c>
      <c r="AY258" s="15" t="s">
        <v>118</v>
      </c>
      <c r="BE258" s="210">
        <f>IF(N258="základní",J258,0)</f>
        <v>0</v>
      </c>
      <c r="BF258" s="210">
        <f>IF(N258="snížená",J258,0)</f>
        <v>0</v>
      </c>
      <c r="BG258" s="210">
        <f>IF(N258="zákl. přenesená",J258,0)</f>
        <v>0</v>
      </c>
      <c r="BH258" s="210">
        <f>IF(N258="sníž. přenesená",J258,0)</f>
        <v>0</v>
      </c>
      <c r="BI258" s="210">
        <f>IF(N258="nulová",J258,0)</f>
        <v>0</v>
      </c>
      <c r="BJ258" s="15" t="s">
        <v>84</v>
      </c>
      <c r="BK258" s="210">
        <f>ROUND(I258*H258,2)</f>
        <v>0</v>
      </c>
      <c r="BL258" s="15" t="s">
        <v>84</v>
      </c>
      <c r="BM258" s="209" t="s">
        <v>535</v>
      </c>
    </row>
    <row r="259" s="2" customFormat="1" ht="24.15" customHeight="1">
      <c r="A259" s="36"/>
      <c r="B259" s="37"/>
      <c r="C259" s="198" t="s">
        <v>536</v>
      </c>
      <c r="D259" s="198" t="s">
        <v>121</v>
      </c>
      <c r="E259" s="199" t="s">
        <v>537</v>
      </c>
      <c r="F259" s="200" t="s">
        <v>538</v>
      </c>
      <c r="G259" s="201" t="s">
        <v>322</v>
      </c>
      <c r="H259" s="202">
        <v>1</v>
      </c>
      <c r="I259" s="203"/>
      <c r="J259" s="204">
        <f>ROUND(I259*H259,2)</f>
        <v>0</v>
      </c>
      <c r="K259" s="200" t="s">
        <v>19</v>
      </c>
      <c r="L259" s="42"/>
      <c r="M259" s="205" t="s">
        <v>19</v>
      </c>
      <c r="N259" s="206" t="s">
        <v>47</v>
      </c>
      <c r="O259" s="82"/>
      <c r="P259" s="207">
        <f>O259*H259</f>
        <v>0</v>
      </c>
      <c r="Q259" s="207">
        <v>0.050000000000000003</v>
      </c>
      <c r="R259" s="207">
        <f>Q259*H259</f>
        <v>0.050000000000000003</v>
      </c>
      <c r="S259" s="207">
        <v>0</v>
      </c>
      <c r="T259" s="208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9" t="s">
        <v>84</v>
      </c>
      <c r="AT259" s="209" t="s">
        <v>121</v>
      </c>
      <c r="AU259" s="209" t="s">
        <v>86</v>
      </c>
      <c r="AY259" s="15" t="s">
        <v>118</v>
      </c>
      <c r="BE259" s="210">
        <f>IF(N259="základní",J259,0)</f>
        <v>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5" t="s">
        <v>84</v>
      </c>
      <c r="BK259" s="210">
        <f>ROUND(I259*H259,2)</f>
        <v>0</v>
      </c>
      <c r="BL259" s="15" t="s">
        <v>84</v>
      </c>
      <c r="BM259" s="209" t="s">
        <v>539</v>
      </c>
    </row>
    <row r="260" s="2" customFormat="1" ht="24.15" customHeight="1">
      <c r="A260" s="36"/>
      <c r="B260" s="37"/>
      <c r="C260" s="198" t="s">
        <v>540</v>
      </c>
      <c r="D260" s="198" t="s">
        <v>121</v>
      </c>
      <c r="E260" s="199" t="s">
        <v>541</v>
      </c>
      <c r="F260" s="200" t="s">
        <v>542</v>
      </c>
      <c r="G260" s="201" t="s">
        <v>322</v>
      </c>
      <c r="H260" s="202">
        <v>1</v>
      </c>
      <c r="I260" s="203"/>
      <c r="J260" s="204">
        <f>ROUND(I260*H260,2)</f>
        <v>0</v>
      </c>
      <c r="K260" s="200" t="s">
        <v>19</v>
      </c>
      <c r="L260" s="42"/>
      <c r="M260" s="205" t="s">
        <v>19</v>
      </c>
      <c r="N260" s="206" t="s">
        <v>47</v>
      </c>
      <c r="O260" s="82"/>
      <c r="P260" s="207">
        <f>O260*H260</f>
        <v>0</v>
      </c>
      <c r="Q260" s="207">
        <v>0.002</v>
      </c>
      <c r="R260" s="207">
        <f>Q260*H260</f>
        <v>0.002</v>
      </c>
      <c r="S260" s="207">
        <v>0</v>
      </c>
      <c r="T260" s="208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9" t="s">
        <v>84</v>
      </c>
      <c r="AT260" s="209" t="s">
        <v>121</v>
      </c>
      <c r="AU260" s="209" t="s">
        <v>86</v>
      </c>
      <c r="AY260" s="15" t="s">
        <v>118</v>
      </c>
      <c r="BE260" s="210">
        <f>IF(N260="základní",J260,0)</f>
        <v>0</v>
      </c>
      <c r="BF260" s="210">
        <f>IF(N260="snížená",J260,0)</f>
        <v>0</v>
      </c>
      <c r="BG260" s="210">
        <f>IF(N260="zákl. přenesená",J260,0)</f>
        <v>0</v>
      </c>
      <c r="BH260" s="210">
        <f>IF(N260="sníž. přenesená",J260,0)</f>
        <v>0</v>
      </c>
      <c r="BI260" s="210">
        <f>IF(N260="nulová",J260,0)</f>
        <v>0</v>
      </c>
      <c r="BJ260" s="15" t="s">
        <v>84</v>
      </c>
      <c r="BK260" s="210">
        <f>ROUND(I260*H260,2)</f>
        <v>0</v>
      </c>
      <c r="BL260" s="15" t="s">
        <v>84</v>
      </c>
      <c r="BM260" s="209" t="s">
        <v>543</v>
      </c>
    </row>
    <row r="261" s="13" customFormat="1">
      <c r="A261" s="13"/>
      <c r="B261" s="216"/>
      <c r="C261" s="217"/>
      <c r="D261" s="218" t="s">
        <v>139</v>
      </c>
      <c r="E261" s="219" t="s">
        <v>19</v>
      </c>
      <c r="F261" s="220" t="s">
        <v>544</v>
      </c>
      <c r="G261" s="217"/>
      <c r="H261" s="221">
        <v>1</v>
      </c>
      <c r="I261" s="222"/>
      <c r="J261" s="217"/>
      <c r="K261" s="217"/>
      <c r="L261" s="223"/>
      <c r="M261" s="224"/>
      <c r="N261" s="225"/>
      <c r="O261" s="225"/>
      <c r="P261" s="225"/>
      <c r="Q261" s="225"/>
      <c r="R261" s="225"/>
      <c r="S261" s="225"/>
      <c r="T261" s="22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7" t="s">
        <v>139</v>
      </c>
      <c r="AU261" s="227" t="s">
        <v>86</v>
      </c>
      <c r="AV261" s="13" t="s">
        <v>86</v>
      </c>
      <c r="AW261" s="13" t="s">
        <v>37</v>
      </c>
      <c r="AX261" s="13" t="s">
        <v>84</v>
      </c>
      <c r="AY261" s="227" t="s">
        <v>118</v>
      </c>
    </row>
    <row r="262" s="2" customFormat="1" ht="24.15" customHeight="1">
      <c r="A262" s="36"/>
      <c r="B262" s="37"/>
      <c r="C262" s="198" t="s">
        <v>545</v>
      </c>
      <c r="D262" s="198" t="s">
        <v>121</v>
      </c>
      <c r="E262" s="199" t="s">
        <v>546</v>
      </c>
      <c r="F262" s="200" t="s">
        <v>547</v>
      </c>
      <c r="G262" s="201" t="s">
        <v>322</v>
      </c>
      <c r="H262" s="202">
        <v>3</v>
      </c>
      <c r="I262" s="203"/>
      <c r="J262" s="204">
        <f>ROUND(I262*H262,2)</f>
        <v>0</v>
      </c>
      <c r="K262" s="200" t="s">
        <v>19</v>
      </c>
      <c r="L262" s="42"/>
      <c r="M262" s="205" t="s">
        <v>19</v>
      </c>
      <c r="N262" s="206" t="s">
        <v>47</v>
      </c>
      <c r="O262" s="82"/>
      <c r="P262" s="207">
        <f>O262*H262</f>
        <v>0</v>
      </c>
      <c r="Q262" s="207">
        <v>0.0050000000000000001</v>
      </c>
      <c r="R262" s="207">
        <f>Q262*H262</f>
        <v>0.014999999999999999</v>
      </c>
      <c r="S262" s="207">
        <v>0</v>
      </c>
      <c r="T262" s="208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9" t="s">
        <v>84</v>
      </c>
      <c r="AT262" s="209" t="s">
        <v>121</v>
      </c>
      <c r="AU262" s="209" t="s">
        <v>86</v>
      </c>
      <c r="AY262" s="15" t="s">
        <v>118</v>
      </c>
      <c r="BE262" s="210">
        <f>IF(N262="základní",J262,0)</f>
        <v>0</v>
      </c>
      <c r="BF262" s="210">
        <f>IF(N262="snížená",J262,0)</f>
        <v>0</v>
      </c>
      <c r="BG262" s="210">
        <f>IF(N262="zákl. přenesená",J262,0)</f>
        <v>0</v>
      </c>
      <c r="BH262" s="210">
        <f>IF(N262="sníž. přenesená",J262,0)</f>
        <v>0</v>
      </c>
      <c r="BI262" s="210">
        <f>IF(N262="nulová",J262,0)</f>
        <v>0</v>
      </c>
      <c r="BJ262" s="15" t="s">
        <v>84</v>
      </c>
      <c r="BK262" s="210">
        <f>ROUND(I262*H262,2)</f>
        <v>0</v>
      </c>
      <c r="BL262" s="15" t="s">
        <v>84</v>
      </c>
      <c r="BM262" s="209" t="s">
        <v>548</v>
      </c>
    </row>
    <row r="263" s="13" customFormat="1">
      <c r="A263" s="13"/>
      <c r="B263" s="216"/>
      <c r="C263" s="217"/>
      <c r="D263" s="218" t="s">
        <v>139</v>
      </c>
      <c r="E263" s="219" t="s">
        <v>19</v>
      </c>
      <c r="F263" s="220" t="s">
        <v>549</v>
      </c>
      <c r="G263" s="217"/>
      <c r="H263" s="221">
        <v>3</v>
      </c>
      <c r="I263" s="222"/>
      <c r="J263" s="217"/>
      <c r="K263" s="217"/>
      <c r="L263" s="223"/>
      <c r="M263" s="224"/>
      <c r="N263" s="225"/>
      <c r="O263" s="225"/>
      <c r="P263" s="225"/>
      <c r="Q263" s="225"/>
      <c r="R263" s="225"/>
      <c r="S263" s="225"/>
      <c r="T263" s="22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7" t="s">
        <v>139</v>
      </c>
      <c r="AU263" s="227" t="s">
        <v>86</v>
      </c>
      <c r="AV263" s="13" t="s">
        <v>86</v>
      </c>
      <c r="AW263" s="13" t="s">
        <v>37</v>
      </c>
      <c r="AX263" s="13" t="s">
        <v>84</v>
      </c>
      <c r="AY263" s="227" t="s">
        <v>118</v>
      </c>
    </row>
    <row r="264" s="2" customFormat="1" ht="16.5" customHeight="1">
      <c r="A264" s="36"/>
      <c r="B264" s="37"/>
      <c r="C264" s="198" t="s">
        <v>550</v>
      </c>
      <c r="D264" s="198" t="s">
        <v>121</v>
      </c>
      <c r="E264" s="199" t="s">
        <v>551</v>
      </c>
      <c r="F264" s="200" t="s">
        <v>552</v>
      </c>
      <c r="G264" s="201" t="s">
        <v>553</v>
      </c>
      <c r="H264" s="202">
        <v>2</v>
      </c>
      <c r="I264" s="203"/>
      <c r="J264" s="204">
        <f>ROUND(I264*H264,2)</f>
        <v>0</v>
      </c>
      <c r="K264" s="200" t="s">
        <v>125</v>
      </c>
      <c r="L264" s="42"/>
      <c r="M264" s="205" t="s">
        <v>19</v>
      </c>
      <c r="N264" s="206" t="s">
        <v>47</v>
      </c>
      <c r="O264" s="82"/>
      <c r="P264" s="207">
        <f>O264*H264</f>
        <v>0</v>
      </c>
      <c r="Q264" s="207">
        <v>0</v>
      </c>
      <c r="R264" s="207">
        <f>Q264*H264</f>
        <v>0</v>
      </c>
      <c r="S264" s="207">
        <v>0</v>
      </c>
      <c r="T264" s="208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9" t="s">
        <v>84</v>
      </c>
      <c r="AT264" s="209" t="s">
        <v>121</v>
      </c>
      <c r="AU264" s="209" t="s">
        <v>86</v>
      </c>
      <c r="AY264" s="15" t="s">
        <v>118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5" t="s">
        <v>84</v>
      </c>
      <c r="BK264" s="210">
        <f>ROUND(I264*H264,2)</f>
        <v>0</v>
      </c>
      <c r="BL264" s="15" t="s">
        <v>84</v>
      </c>
      <c r="BM264" s="209" t="s">
        <v>554</v>
      </c>
    </row>
    <row r="265" s="2" customFormat="1">
      <c r="A265" s="36"/>
      <c r="B265" s="37"/>
      <c r="C265" s="38"/>
      <c r="D265" s="211" t="s">
        <v>128</v>
      </c>
      <c r="E265" s="38"/>
      <c r="F265" s="212" t="s">
        <v>555</v>
      </c>
      <c r="G265" s="38"/>
      <c r="H265" s="38"/>
      <c r="I265" s="213"/>
      <c r="J265" s="38"/>
      <c r="K265" s="38"/>
      <c r="L265" s="42"/>
      <c r="M265" s="214"/>
      <c r="N265" s="215"/>
      <c r="O265" s="82"/>
      <c r="P265" s="82"/>
      <c r="Q265" s="82"/>
      <c r="R265" s="82"/>
      <c r="S265" s="82"/>
      <c r="T265" s="83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128</v>
      </c>
      <c r="AU265" s="15" t="s">
        <v>86</v>
      </c>
    </row>
    <row r="266" s="2" customFormat="1" ht="16.5" customHeight="1">
      <c r="A266" s="36"/>
      <c r="B266" s="37"/>
      <c r="C266" s="198" t="s">
        <v>556</v>
      </c>
      <c r="D266" s="198" t="s">
        <v>121</v>
      </c>
      <c r="E266" s="199" t="s">
        <v>557</v>
      </c>
      <c r="F266" s="200" t="s">
        <v>558</v>
      </c>
      <c r="G266" s="201" t="s">
        <v>553</v>
      </c>
      <c r="H266" s="202">
        <v>2</v>
      </c>
      <c r="I266" s="203"/>
      <c r="J266" s="204">
        <f>ROUND(I266*H266,2)</f>
        <v>0</v>
      </c>
      <c r="K266" s="200" t="s">
        <v>125</v>
      </c>
      <c r="L266" s="42"/>
      <c r="M266" s="205" t="s">
        <v>19</v>
      </c>
      <c r="N266" s="206" t="s">
        <v>47</v>
      </c>
      <c r="O266" s="82"/>
      <c r="P266" s="207">
        <f>O266*H266</f>
        <v>0</v>
      </c>
      <c r="Q266" s="207">
        <v>0</v>
      </c>
      <c r="R266" s="207">
        <f>Q266*H266</f>
        <v>0</v>
      </c>
      <c r="S266" s="207">
        <v>0</v>
      </c>
      <c r="T266" s="208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9" t="s">
        <v>84</v>
      </c>
      <c r="AT266" s="209" t="s">
        <v>121</v>
      </c>
      <c r="AU266" s="209" t="s">
        <v>86</v>
      </c>
      <c r="AY266" s="15" t="s">
        <v>118</v>
      </c>
      <c r="BE266" s="210">
        <f>IF(N266="základní",J266,0)</f>
        <v>0</v>
      </c>
      <c r="BF266" s="210">
        <f>IF(N266="snížená",J266,0)</f>
        <v>0</v>
      </c>
      <c r="BG266" s="210">
        <f>IF(N266="zákl. přenesená",J266,0)</f>
        <v>0</v>
      </c>
      <c r="BH266" s="210">
        <f>IF(N266="sníž. přenesená",J266,0)</f>
        <v>0</v>
      </c>
      <c r="BI266" s="210">
        <f>IF(N266="nulová",J266,0)</f>
        <v>0</v>
      </c>
      <c r="BJ266" s="15" t="s">
        <v>84</v>
      </c>
      <c r="BK266" s="210">
        <f>ROUND(I266*H266,2)</f>
        <v>0</v>
      </c>
      <c r="BL266" s="15" t="s">
        <v>84</v>
      </c>
      <c r="BM266" s="209" t="s">
        <v>559</v>
      </c>
    </row>
    <row r="267" s="2" customFormat="1">
      <c r="A267" s="36"/>
      <c r="B267" s="37"/>
      <c r="C267" s="38"/>
      <c r="D267" s="211" t="s">
        <v>128</v>
      </c>
      <c r="E267" s="38"/>
      <c r="F267" s="212" t="s">
        <v>560</v>
      </c>
      <c r="G267" s="38"/>
      <c r="H267" s="38"/>
      <c r="I267" s="213"/>
      <c r="J267" s="38"/>
      <c r="K267" s="38"/>
      <c r="L267" s="42"/>
      <c r="M267" s="214"/>
      <c r="N267" s="215"/>
      <c r="O267" s="82"/>
      <c r="P267" s="82"/>
      <c r="Q267" s="82"/>
      <c r="R267" s="82"/>
      <c r="S267" s="82"/>
      <c r="T267" s="83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128</v>
      </c>
      <c r="AU267" s="15" t="s">
        <v>86</v>
      </c>
    </row>
    <row r="268" s="2" customFormat="1" ht="16.5" customHeight="1">
      <c r="A268" s="36"/>
      <c r="B268" s="37"/>
      <c r="C268" s="198" t="s">
        <v>561</v>
      </c>
      <c r="D268" s="198" t="s">
        <v>121</v>
      </c>
      <c r="E268" s="199" t="s">
        <v>562</v>
      </c>
      <c r="F268" s="200" t="s">
        <v>563</v>
      </c>
      <c r="G268" s="201" t="s">
        <v>553</v>
      </c>
      <c r="H268" s="202">
        <v>2</v>
      </c>
      <c r="I268" s="203"/>
      <c r="J268" s="204">
        <f>ROUND(I268*H268,2)</f>
        <v>0</v>
      </c>
      <c r="K268" s="200" t="s">
        <v>125</v>
      </c>
      <c r="L268" s="42"/>
      <c r="M268" s="205" t="s">
        <v>19</v>
      </c>
      <c r="N268" s="206" t="s">
        <v>47</v>
      </c>
      <c r="O268" s="82"/>
      <c r="P268" s="207">
        <f>O268*H268</f>
        <v>0</v>
      </c>
      <c r="Q268" s="207">
        <v>0</v>
      </c>
      <c r="R268" s="207">
        <f>Q268*H268</f>
        <v>0</v>
      </c>
      <c r="S268" s="207">
        <v>0</v>
      </c>
      <c r="T268" s="208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9" t="s">
        <v>84</v>
      </c>
      <c r="AT268" s="209" t="s">
        <v>121</v>
      </c>
      <c r="AU268" s="209" t="s">
        <v>86</v>
      </c>
      <c r="AY268" s="15" t="s">
        <v>118</v>
      </c>
      <c r="BE268" s="210">
        <f>IF(N268="základní",J268,0)</f>
        <v>0</v>
      </c>
      <c r="BF268" s="210">
        <f>IF(N268="snížená",J268,0)</f>
        <v>0</v>
      </c>
      <c r="BG268" s="210">
        <f>IF(N268="zákl. přenesená",J268,0)</f>
        <v>0</v>
      </c>
      <c r="BH268" s="210">
        <f>IF(N268="sníž. přenesená",J268,0)</f>
        <v>0</v>
      </c>
      <c r="BI268" s="210">
        <f>IF(N268="nulová",J268,0)</f>
        <v>0</v>
      </c>
      <c r="BJ268" s="15" t="s">
        <v>84</v>
      </c>
      <c r="BK268" s="210">
        <f>ROUND(I268*H268,2)</f>
        <v>0</v>
      </c>
      <c r="BL268" s="15" t="s">
        <v>84</v>
      </c>
      <c r="BM268" s="209" t="s">
        <v>564</v>
      </c>
    </row>
    <row r="269" s="2" customFormat="1">
      <c r="A269" s="36"/>
      <c r="B269" s="37"/>
      <c r="C269" s="38"/>
      <c r="D269" s="211" t="s">
        <v>128</v>
      </c>
      <c r="E269" s="38"/>
      <c r="F269" s="212" t="s">
        <v>565</v>
      </c>
      <c r="G269" s="38"/>
      <c r="H269" s="38"/>
      <c r="I269" s="213"/>
      <c r="J269" s="38"/>
      <c r="K269" s="38"/>
      <c r="L269" s="42"/>
      <c r="M269" s="214"/>
      <c r="N269" s="215"/>
      <c r="O269" s="82"/>
      <c r="P269" s="82"/>
      <c r="Q269" s="82"/>
      <c r="R269" s="82"/>
      <c r="S269" s="82"/>
      <c r="T269" s="83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128</v>
      </c>
      <c r="AU269" s="15" t="s">
        <v>86</v>
      </c>
    </row>
    <row r="270" s="2" customFormat="1" ht="16.5" customHeight="1">
      <c r="A270" s="36"/>
      <c r="B270" s="37"/>
      <c r="C270" s="198" t="s">
        <v>566</v>
      </c>
      <c r="D270" s="198" t="s">
        <v>121</v>
      </c>
      <c r="E270" s="199" t="s">
        <v>567</v>
      </c>
      <c r="F270" s="200" t="s">
        <v>568</v>
      </c>
      <c r="G270" s="201" t="s">
        <v>152</v>
      </c>
      <c r="H270" s="202">
        <v>1</v>
      </c>
      <c r="I270" s="203"/>
      <c r="J270" s="204">
        <f>ROUND(I270*H270,2)</f>
        <v>0</v>
      </c>
      <c r="K270" s="200" t="s">
        <v>125</v>
      </c>
      <c r="L270" s="42"/>
      <c r="M270" s="205" t="s">
        <v>19</v>
      </c>
      <c r="N270" s="206" t="s">
        <v>47</v>
      </c>
      <c r="O270" s="82"/>
      <c r="P270" s="207">
        <f>O270*H270</f>
        <v>0</v>
      </c>
      <c r="Q270" s="207">
        <v>0</v>
      </c>
      <c r="R270" s="207">
        <f>Q270*H270</f>
        <v>0</v>
      </c>
      <c r="S270" s="207">
        <v>0</v>
      </c>
      <c r="T270" s="208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9" t="s">
        <v>84</v>
      </c>
      <c r="AT270" s="209" t="s">
        <v>121</v>
      </c>
      <c r="AU270" s="209" t="s">
        <v>86</v>
      </c>
      <c r="AY270" s="15" t="s">
        <v>118</v>
      </c>
      <c r="BE270" s="210">
        <f>IF(N270="základní",J270,0)</f>
        <v>0</v>
      </c>
      <c r="BF270" s="210">
        <f>IF(N270="snížená",J270,0)</f>
        <v>0</v>
      </c>
      <c r="BG270" s="210">
        <f>IF(N270="zákl. přenesená",J270,0)</f>
        <v>0</v>
      </c>
      <c r="BH270" s="210">
        <f>IF(N270="sníž. přenesená",J270,0)</f>
        <v>0</v>
      </c>
      <c r="BI270" s="210">
        <f>IF(N270="nulová",J270,0)</f>
        <v>0</v>
      </c>
      <c r="BJ270" s="15" t="s">
        <v>84</v>
      </c>
      <c r="BK270" s="210">
        <f>ROUND(I270*H270,2)</f>
        <v>0</v>
      </c>
      <c r="BL270" s="15" t="s">
        <v>84</v>
      </c>
      <c r="BM270" s="209" t="s">
        <v>569</v>
      </c>
    </row>
    <row r="271" s="2" customFormat="1">
      <c r="A271" s="36"/>
      <c r="B271" s="37"/>
      <c r="C271" s="38"/>
      <c r="D271" s="211" t="s">
        <v>128</v>
      </c>
      <c r="E271" s="38"/>
      <c r="F271" s="212" t="s">
        <v>570</v>
      </c>
      <c r="G271" s="38"/>
      <c r="H271" s="38"/>
      <c r="I271" s="213"/>
      <c r="J271" s="38"/>
      <c r="K271" s="38"/>
      <c r="L271" s="42"/>
      <c r="M271" s="214"/>
      <c r="N271" s="215"/>
      <c r="O271" s="82"/>
      <c r="P271" s="82"/>
      <c r="Q271" s="82"/>
      <c r="R271" s="82"/>
      <c r="S271" s="82"/>
      <c r="T271" s="83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128</v>
      </c>
      <c r="AU271" s="15" t="s">
        <v>86</v>
      </c>
    </row>
    <row r="272" s="13" customFormat="1">
      <c r="A272" s="13"/>
      <c r="B272" s="216"/>
      <c r="C272" s="217"/>
      <c r="D272" s="218" t="s">
        <v>139</v>
      </c>
      <c r="E272" s="219" t="s">
        <v>19</v>
      </c>
      <c r="F272" s="220" t="s">
        <v>329</v>
      </c>
      <c r="G272" s="217"/>
      <c r="H272" s="221">
        <v>1</v>
      </c>
      <c r="I272" s="222"/>
      <c r="J272" s="217"/>
      <c r="K272" s="217"/>
      <c r="L272" s="223"/>
      <c r="M272" s="224"/>
      <c r="N272" s="225"/>
      <c r="O272" s="225"/>
      <c r="P272" s="225"/>
      <c r="Q272" s="225"/>
      <c r="R272" s="225"/>
      <c r="S272" s="225"/>
      <c r="T272" s="22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7" t="s">
        <v>139</v>
      </c>
      <c r="AU272" s="227" t="s">
        <v>86</v>
      </c>
      <c r="AV272" s="13" t="s">
        <v>86</v>
      </c>
      <c r="AW272" s="13" t="s">
        <v>37</v>
      </c>
      <c r="AX272" s="13" t="s">
        <v>84</v>
      </c>
      <c r="AY272" s="227" t="s">
        <v>118</v>
      </c>
    </row>
    <row r="273" s="2" customFormat="1" ht="16.5" customHeight="1">
      <c r="A273" s="36"/>
      <c r="B273" s="37"/>
      <c r="C273" s="198" t="s">
        <v>571</v>
      </c>
      <c r="D273" s="198" t="s">
        <v>121</v>
      </c>
      <c r="E273" s="199" t="s">
        <v>572</v>
      </c>
      <c r="F273" s="200" t="s">
        <v>573</v>
      </c>
      <c r="G273" s="201" t="s">
        <v>152</v>
      </c>
      <c r="H273" s="202">
        <v>23</v>
      </c>
      <c r="I273" s="203"/>
      <c r="J273" s="204">
        <f>ROUND(I273*H273,2)</f>
        <v>0</v>
      </c>
      <c r="K273" s="200" t="s">
        <v>125</v>
      </c>
      <c r="L273" s="42"/>
      <c r="M273" s="205" t="s">
        <v>19</v>
      </c>
      <c r="N273" s="206" t="s">
        <v>47</v>
      </c>
      <c r="O273" s="82"/>
      <c r="P273" s="207">
        <f>O273*H273</f>
        <v>0</v>
      </c>
      <c r="Q273" s="207">
        <v>0</v>
      </c>
      <c r="R273" s="207">
        <f>Q273*H273</f>
        <v>0</v>
      </c>
      <c r="S273" s="207">
        <v>0</v>
      </c>
      <c r="T273" s="208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09" t="s">
        <v>84</v>
      </c>
      <c r="AT273" s="209" t="s">
        <v>121</v>
      </c>
      <c r="AU273" s="209" t="s">
        <v>86</v>
      </c>
      <c r="AY273" s="15" t="s">
        <v>118</v>
      </c>
      <c r="BE273" s="210">
        <f>IF(N273="základní",J273,0)</f>
        <v>0</v>
      </c>
      <c r="BF273" s="210">
        <f>IF(N273="snížená",J273,0)</f>
        <v>0</v>
      </c>
      <c r="BG273" s="210">
        <f>IF(N273="zákl. přenesená",J273,0)</f>
        <v>0</v>
      </c>
      <c r="BH273" s="210">
        <f>IF(N273="sníž. přenesená",J273,0)</f>
        <v>0</v>
      </c>
      <c r="BI273" s="210">
        <f>IF(N273="nulová",J273,0)</f>
        <v>0</v>
      </c>
      <c r="BJ273" s="15" t="s">
        <v>84</v>
      </c>
      <c r="BK273" s="210">
        <f>ROUND(I273*H273,2)</f>
        <v>0</v>
      </c>
      <c r="BL273" s="15" t="s">
        <v>84</v>
      </c>
      <c r="BM273" s="209" t="s">
        <v>574</v>
      </c>
    </row>
    <row r="274" s="2" customFormat="1">
      <c r="A274" s="36"/>
      <c r="B274" s="37"/>
      <c r="C274" s="38"/>
      <c r="D274" s="211" t="s">
        <v>128</v>
      </c>
      <c r="E274" s="38"/>
      <c r="F274" s="212" t="s">
        <v>575</v>
      </c>
      <c r="G274" s="38"/>
      <c r="H274" s="38"/>
      <c r="I274" s="213"/>
      <c r="J274" s="38"/>
      <c r="K274" s="38"/>
      <c r="L274" s="42"/>
      <c r="M274" s="214"/>
      <c r="N274" s="215"/>
      <c r="O274" s="82"/>
      <c r="P274" s="82"/>
      <c r="Q274" s="82"/>
      <c r="R274" s="82"/>
      <c r="S274" s="82"/>
      <c r="T274" s="83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128</v>
      </c>
      <c r="AU274" s="15" t="s">
        <v>86</v>
      </c>
    </row>
    <row r="275" s="13" customFormat="1">
      <c r="A275" s="13"/>
      <c r="B275" s="216"/>
      <c r="C275" s="217"/>
      <c r="D275" s="218" t="s">
        <v>139</v>
      </c>
      <c r="E275" s="219" t="s">
        <v>19</v>
      </c>
      <c r="F275" s="220" t="s">
        <v>335</v>
      </c>
      <c r="G275" s="217"/>
      <c r="H275" s="221">
        <v>23</v>
      </c>
      <c r="I275" s="222"/>
      <c r="J275" s="217"/>
      <c r="K275" s="217"/>
      <c r="L275" s="223"/>
      <c r="M275" s="224"/>
      <c r="N275" s="225"/>
      <c r="O275" s="225"/>
      <c r="P275" s="225"/>
      <c r="Q275" s="225"/>
      <c r="R275" s="225"/>
      <c r="S275" s="225"/>
      <c r="T275" s="22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7" t="s">
        <v>139</v>
      </c>
      <c r="AU275" s="227" t="s">
        <v>86</v>
      </c>
      <c r="AV275" s="13" t="s">
        <v>86</v>
      </c>
      <c r="AW275" s="13" t="s">
        <v>37</v>
      </c>
      <c r="AX275" s="13" t="s">
        <v>84</v>
      </c>
      <c r="AY275" s="227" t="s">
        <v>118</v>
      </c>
    </row>
    <row r="276" s="2" customFormat="1" ht="16.5" customHeight="1">
      <c r="A276" s="36"/>
      <c r="B276" s="37"/>
      <c r="C276" s="198" t="s">
        <v>576</v>
      </c>
      <c r="D276" s="198" t="s">
        <v>121</v>
      </c>
      <c r="E276" s="199" t="s">
        <v>577</v>
      </c>
      <c r="F276" s="200" t="s">
        <v>578</v>
      </c>
      <c r="G276" s="201" t="s">
        <v>152</v>
      </c>
      <c r="H276" s="202">
        <v>97</v>
      </c>
      <c r="I276" s="203"/>
      <c r="J276" s="204">
        <f>ROUND(I276*H276,2)</f>
        <v>0</v>
      </c>
      <c r="K276" s="200" t="s">
        <v>125</v>
      </c>
      <c r="L276" s="42"/>
      <c r="M276" s="205" t="s">
        <v>19</v>
      </c>
      <c r="N276" s="206" t="s">
        <v>47</v>
      </c>
      <c r="O276" s="82"/>
      <c r="P276" s="207">
        <f>O276*H276</f>
        <v>0</v>
      </c>
      <c r="Q276" s="207">
        <v>0</v>
      </c>
      <c r="R276" s="207">
        <f>Q276*H276</f>
        <v>0</v>
      </c>
      <c r="S276" s="207">
        <v>0</v>
      </c>
      <c r="T276" s="208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09" t="s">
        <v>84</v>
      </c>
      <c r="AT276" s="209" t="s">
        <v>121</v>
      </c>
      <c r="AU276" s="209" t="s">
        <v>86</v>
      </c>
      <c r="AY276" s="15" t="s">
        <v>118</v>
      </c>
      <c r="BE276" s="210">
        <f>IF(N276="základní",J276,0)</f>
        <v>0</v>
      </c>
      <c r="BF276" s="210">
        <f>IF(N276="snížená",J276,0)</f>
        <v>0</v>
      </c>
      <c r="BG276" s="210">
        <f>IF(N276="zákl. přenesená",J276,0)</f>
        <v>0</v>
      </c>
      <c r="BH276" s="210">
        <f>IF(N276="sníž. přenesená",J276,0)</f>
        <v>0</v>
      </c>
      <c r="BI276" s="210">
        <f>IF(N276="nulová",J276,0)</f>
        <v>0</v>
      </c>
      <c r="BJ276" s="15" t="s">
        <v>84</v>
      </c>
      <c r="BK276" s="210">
        <f>ROUND(I276*H276,2)</f>
        <v>0</v>
      </c>
      <c r="BL276" s="15" t="s">
        <v>84</v>
      </c>
      <c r="BM276" s="209" t="s">
        <v>579</v>
      </c>
    </row>
    <row r="277" s="2" customFormat="1">
      <c r="A277" s="36"/>
      <c r="B277" s="37"/>
      <c r="C277" s="38"/>
      <c r="D277" s="211" t="s">
        <v>128</v>
      </c>
      <c r="E277" s="38"/>
      <c r="F277" s="212" t="s">
        <v>580</v>
      </c>
      <c r="G277" s="38"/>
      <c r="H277" s="38"/>
      <c r="I277" s="213"/>
      <c r="J277" s="38"/>
      <c r="K277" s="38"/>
      <c r="L277" s="42"/>
      <c r="M277" s="214"/>
      <c r="N277" s="215"/>
      <c r="O277" s="82"/>
      <c r="P277" s="82"/>
      <c r="Q277" s="82"/>
      <c r="R277" s="82"/>
      <c r="S277" s="82"/>
      <c r="T277" s="83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128</v>
      </c>
      <c r="AU277" s="15" t="s">
        <v>86</v>
      </c>
    </row>
    <row r="278" s="13" customFormat="1">
      <c r="A278" s="13"/>
      <c r="B278" s="216"/>
      <c r="C278" s="217"/>
      <c r="D278" s="218" t="s">
        <v>139</v>
      </c>
      <c r="E278" s="219" t="s">
        <v>19</v>
      </c>
      <c r="F278" s="220" t="s">
        <v>341</v>
      </c>
      <c r="G278" s="217"/>
      <c r="H278" s="221">
        <v>97</v>
      </c>
      <c r="I278" s="222"/>
      <c r="J278" s="217"/>
      <c r="K278" s="217"/>
      <c r="L278" s="223"/>
      <c r="M278" s="224"/>
      <c r="N278" s="225"/>
      <c r="O278" s="225"/>
      <c r="P278" s="225"/>
      <c r="Q278" s="225"/>
      <c r="R278" s="225"/>
      <c r="S278" s="225"/>
      <c r="T278" s="22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7" t="s">
        <v>139</v>
      </c>
      <c r="AU278" s="227" t="s">
        <v>86</v>
      </c>
      <c r="AV278" s="13" t="s">
        <v>86</v>
      </c>
      <c r="AW278" s="13" t="s">
        <v>37</v>
      </c>
      <c r="AX278" s="13" t="s">
        <v>84</v>
      </c>
      <c r="AY278" s="227" t="s">
        <v>118</v>
      </c>
    </row>
    <row r="279" s="2" customFormat="1" ht="16.5" customHeight="1">
      <c r="A279" s="36"/>
      <c r="B279" s="37"/>
      <c r="C279" s="198" t="s">
        <v>581</v>
      </c>
      <c r="D279" s="198" t="s">
        <v>121</v>
      </c>
      <c r="E279" s="199" t="s">
        <v>582</v>
      </c>
      <c r="F279" s="200" t="s">
        <v>583</v>
      </c>
      <c r="G279" s="201" t="s">
        <v>152</v>
      </c>
      <c r="H279" s="202">
        <v>1</v>
      </c>
      <c r="I279" s="203"/>
      <c r="J279" s="204">
        <f>ROUND(I279*H279,2)</f>
        <v>0</v>
      </c>
      <c r="K279" s="200" t="s">
        <v>19</v>
      </c>
      <c r="L279" s="42"/>
      <c r="M279" s="205" t="s">
        <v>19</v>
      </c>
      <c r="N279" s="206" t="s">
        <v>47</v>
      </c>
      <c r="O279" s="82"/>
      <c r="P279" s="207">
        <f>O279*H279</f>
        <v>0</v>
      </c>
      <c r="Q279" s="207">
        <v>0</v>
      </c>
      <c r="R279" s="207">
        <f>Q279*H279</f>
        <v>0</v>
      </c>
      <c r="S279" s="207">
        <v>0</v>
      </c>
      <c r="T279" s="208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9" t="s">
        <v>84</v>
      </c>
      <c r="AT279" s="209" t="s">
        <v>121</v>
      </c>
      <c r="AU279" s="209" t="s">
        <v>86</v>
      </c>
      <c r="AY279" s="15" t="s">
        <v>118</v>
      </c>
      <c r="BE279" s="210">
        <f>IF(N279="základní",J279,0)</f>
        <v>0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5" t="s">
        <v>84</v>
      </c>
      <c r="BK279" s="210">
        <f>ROUND(I279*H279,2)</f>
        <v>0</v>
      </c>
      <c r="BL279" s="15" t="s">
        <v>84</v>
      </c>
      <c r="BM279" s="209" t="s">
        <v>584</v>
      </c>
    </row>
    <row r="280" s="13" customFormat="1">
      <c r="A280" s="13"/>
      <c r="B280" s="216"/>
      <c r="C280" s="217"/>
      <c r="D280" s="218" t="s">
        <v>139</v>
      </c>
      <c r="E280" s="219" t="s">
        <v>19</v>
      </c>
      <c r="F280" s="220" t="s">
        <v>329</v>
      </c>
      <c r="G280" s="217"/>
      <c r="H280" s="221">
        <v>1</v>
      </c>
      <c r="I280" s="222"/>
      <c r="J280" s="217"/>
      <c r="K280" s="217"/>
      <c r="L280" s="223"/>
      <c r="M280" s="224"/>
      <c r="N280" s="225"/>
      <c r="O280" s="225"/>
      <c r="P280" s="225"/>
      <c r="Q280" s="225"/>
      <c r="R280" s="225"/>
      <c r="S280" s="225"/>
      <c r="T280" s="22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7" t="s">
        <v>139</v>
      </c>
      <c r="AU280" s="227" t="s">
        <v>86</v>
      </c>
      <c r="AV280" s="13" t="s">
        <v>86</v>
      </c>
      <c r="AW280" s="13" t="s">
        <v>37</v>
      </c>
      <c r="AX280" s="13" t="s">
        <v>84</v>
      </c>
      <c r="AY280" s="227" t="s">
        <v>118</v>
      </c>
    </row>
    <row r="281" s="2" customFormat="1" ht="16.5" customHeight="1">
      <c r="A281" s="36"/>
      <c r="B281" s="37"/>
      <c r="C281" s="198" t="s">
        <v>585</v>
      </c>
      <c r="D281" s="198" t="s">
        <v>121</v>
      </c>
      <c r="E281" s="199" t="s">
        <v>586</v>
      </c>
      <c r="F281" s="200" t="s">
        <v>587</v>
      </c>
      <c r="G281" s="201" t="s">
        <v>152</v>
      </c>
      <c r="H281" s="202">
        <v>23</v>
      </c>
      <c r="I281" s="203"/>
      <c r="J281" s="204">
        <f>ROUND(I281*H281,2)</f>
        <v>0</v>
      </c>
      <c r="K281" s="200" t="s">
        <v>19</v>
      </c>
      <c r="L281" s="42"/>
      <c r="M281" s="205" t="s">
        <v>19</v>
      </c>
      <c r="N281" s="206" t="s">
        <v>47</v>
      </c>
      <c r="O281" s="82"/>
      <c r="P281" s="207">
        <f>O281*H281</f>
        <v>0</v>
      </c>
      <c r="Q281" s="207">
        <v>0</v>
      </c>
      <c r="R281" s="207">
        <f>Q281*H281</f>
        <v>0</v>
      </c>
      <c r="S281" s="207">
        <v>0</v>
      </c>
      <c r="T281" s="208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09" t="s">
        <v>84</v>
      </c>
      <c r="AT281" s="209" t="s">
        <v>121</v>
      </c>
      <c r="AU281" s="209" t="s">
        <v>86</v>
      </c>
      <c r="AY281" s="15" t="s">
        <v>118</v>
      </c>
      <c r="BE281" s="210">
        <f>IF(N281="základní",J281,0)</f>
        <v>0</v>
      </c>
      <c r="BF281" s="210">
        <f>IF(N281="snížená",J281,0)</f>
        <v>0</v>
      </c>
      <c r="BG281" s="210">
        <f>IF(N281="zákl. přenesená",J281,0)</f>
        <v>0</v>
      </c>
      <c r="BH281" s="210">
        <f>IF(N281="sníž. přenesená",J281,0)</f>
        <v>0</v>
      </c>
      <c r="BI281" s="210">
        <f>IF(N281="nulová",J281,0)</f>
        <v>0</v>
      </c>
      <c r="BJ281" s="15" t="s">
        <v>84</v>
      </c>
      <c r="BK281" s="210">
        <f>ROUND(I281*H281,2)</f>
        <v>0</v>
      </c>
      <c r="BL281" s="15" t="s">
        <v>84</v>
      </c>
      <c r="BM281" s="209" t="s">
        <v>588</v>
      </c>
    </row>
    <row r="282" s="13" customFormat="1">
      <c r="A282" s="13"/>
      <c r="B282" s="216"/>
      <c r="C282" s="217"/>
      <c r="D282" s="218" t="s">
        <v>139</v>
      </c>
      <c r="E282" s="219" t="s">
        <v>19</v>
      </c>
      <c r="F282" s="220" t="s">
        <v>335</v>
      </c>
      <c r="G282" s="217"/>
      <c r="H282" s="221">
        <v>23</v>
      </c>
      <c r="I282" s="222"/>
      <c r="J282" s="217"/>
      <c r="K282" s="217"/>
      <c r="L282" s="223"/>
      <c r="M282" s="224"/>
      <c r="N282" s="225"/>
      <c r="O282" s="225"/>
      <c r="P282" s="225"/>
      <c r="Q282" s="225"/>
      <c r="R282" s="225"/>
      <c r="S282" s="225"/>
      <c r="T282" s="22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7" t="s">
        <v>139</v>
      </c>
      <c r="AU282" s="227" t="s">
        <v>86</v>
      </c>
      <c r="AV282" s="13" t="s">
        <v>86</v>
      </c>
      <c r="AW282" s="13" t="s">
        <v>37</v>
      </c>
      <c r="AX282" s="13" t="s">
        <v>84</v>
      </c>
      <c r="AY282" s="227" t="s">
        <v>118</v>
      </c>
    </row>
    <row r="283" s="2" customFormat="1" ht="16.5" customHeight="1">
      <c r="A283" s="36"/>
      <c r="B283" s="37"/>
      <c r="C283" s="198" t="s">
        <v>589</v>
      </c>
      <c r="D283" s="198" t="s">
        <v>121</v>
      </c>
      <c r="E283" s="199" t="s">
        <v>590</v>
      </c>
      <c r="F283" s="200" t="s">
        <v>591</v>
      </c>
      <c r="G283" s="201" t="s">
        <v>152</v>
      </c>
      <c r="H283" s="202">
        <v>97</v>
      </c>
      <c r="I283" s="203"/>
      <c r="J283" s="204">
        <f>ROUND(I283*H283,2)</f>
        <v>0</v>
      </c>
      <c r="K283" s="200" t="s">
        <v>19</v>
      </c>
      <c r="L283" s="42"/>
      <c r="M283" s="205" t="s">
        <v>19</v>
      </c>
      <c r="N283" s="206" t="s">
        <v>47</v>
      </c>
      <c r="O283" s="82"/>
      <c r="P283" s="207">
        <f>O283*H283</f>
        <v>0</v>
      </c>
      <c r="Q283" s="207">
        <v>0</v>
      </c>
      <c r="R283" s="207">
        <f>Q283*H283</f>
        <v>0</v>
      </c>
      <c r="S283" s="207">
        <v>0</v>
      </c>
      <c r="T283" s="208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9" t="s">
        <v>84</v>
      </c>
      <c r="AT283" s="209" t="s">
        <v>121</v>
      </c>
      <c r="AU283" s="209" t="s">
        <v>86</v>
      </c>
      <c r="AY283" s="15" t="s">
        <v>118</v>
      </c>
      <c r="BE283" s="210">
        <f>IF(N283="základní",J283,0)</f>
        <v>0</v>
      </c>
      <c r="BF283" s="210">
        <f>IF(N283="snížená",J283,0)</f>
        <v>0</v>
      </c>
      <c r="BG283" s="210">
        <f>IF(N283="zákl. přenesená",J283,0)</f>
        <v>0</v>
      </c>
      <c r="BH283" s="210">
        <f>IF(N283="sníž. přenesená",J283,0)</f>
        <v>0</v>
      </c>
      <c r="BI283" s="210">
        <f>IF(N283="nulová",J283,0)</f>
        <v>0</v>
      </c>
      <c r="BJ283" s="15" t="s">
        <v>84</v>
      </c>
      <c r="BK283" s="210">
        <f>ROUND(I283*H283,2)</f>
        <v>0</v>
      </c>
      <c r="BL283" s="15" t="s">
        <v>84</v>
      </c>
      <c r="BM283" s="209" t="s">
        <v>592</v>
      </c>
    </row>
    <row r="284" s="13" customFormat="1">
      <c r="A284" s="13"/>
      <c r="B284" s="216"/>
      <c r="C284" s="217"/>
      <c r="D284" s="218" t="s">
        <v>139</v>
      </c>
      <c r="E284" s="219" t="s">
        <v>19</v>
      </c>
      <c r="F284" s="220" t="s">
        <v>341</v>
      </c>
      <c r="G284" s="217"/>
      <c r="H284" s="221">
        <v>97</v>
      </c>
      <c r="I284" s="222"/>
      <c r="J284" s="217"/>
      <c r="K284" s="217"/>
      <c r="L284" s="223"/>
      <c r="M284" s="224"/>
      <c r="N284" s="225"/>
      <c r="O284" s="225"/>
      <c r="P284" s="225"/>
      <c r="Q284" s="225"/>
      <c r="R284" s="225"/>
      <c r="S284" s="225"/>
      <c r="T284" s="22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7" t="s">
        <v>139</v>
      </c>
      <c r="AU284" s="227" t="s">
        <v>86</v>
      </c>
      <c r="AV284" s="13" t="s">
        <v>86</v>
      </c>
      <c r="AW284" s="13" t="s">
        <v>37</v>
      </c>
      <c r="AX284" s="13" t="s">
        <v>84</v>
      </c>
      <c r="AY284" s="227" t="s">
        <v>118</v>
      </c>
    </row>
    <row r="285" s="12" customFormat="1" ht="22.8" customHeight="1">
      <c r="A285" s="12"/>
      <c r="B285" s="182"/>
      <c r="C285" s="183"/>
      <c r="D285" s="184" t="s">
        <v>75</v>
      </c>
      <c r="E285" s="196" t="s">
        <v>593</v>
      </c>
      <c r="F285" s="196" t="s">
        <v>594</v>
      </c>
      <c r="G285" s="183"/>
      <c r="H285" s="183"/>
      <c r="I285" s="186"/>
      <c r="J285" s="197">
        <f>BK285</f>
        <v>0</v>
      </c>
      <c r="K285" s="183"/>
      <c r="L285" s="188"/>
      <c r="M285" s="189"/>
      <c r="N285" s="190"/>
      <c r="O285" s="190"/>
      <c r="P285" s="191">
        <f>SUM(P286:P290)</f>
        <v>0</v>
      </c>
      <c r="Q285" s="190"/>
      <c r="R285" s="191">
        <f>SUM(R286:R290)</f>
        <v>0.13400000000000001</v>
      </c>
      <c r="S285" s="190"/>
      <c r="T285" s="192">
        <f>SUM(T286:T290)</f>
        <v>0.14000000000000001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93" t="s">
        <v>134</v>
      </c>
      <c r="AT285" s="194" t="s">
        <v>75</v>
      </c>
      <c r="AU285" s="194" t="s">
        <v>84</v>
      </c>
      <c r="AY285" s="193" t="s">
        <v>118</v>
      </c>
      <c r="BK285" s="195">
        <f>SUM(BK286:BK290)</f>
        <v>0</v>
      </c>
    </row>
    <row r="286" s="2" customFormat="1" ht="24.15" customHeight="1">
      <c r="A286" s="36"/>
      <c r="B286" s="37"/>
      <c r="C286" s="198" t="s">
        <v>595</v>
      </c>
      <c r="D286" s="198" t="s">
        <v>121</v>
      </c>
      <c r="E286" s="199" t="s">
        <v>596</v>
      </c>
      <c r="F286" s="200" t="s">
        <v>597</v>
      </c>
      <c r="G286" s="201" t="s">
        <v>322</v>
      </c>
      <c r="H286" s="202">
        <v>1</v>
      </c>
      <c r="I286" s="203"/>
      <c r="J286" s="204">
        <f>ROUND(I286*H286,2)</f>
        <v>0</v>
      </c>
      <c r="K286" s="200" t="s">
        <v>19</v>
      </c>
      <c r="L286" s="42"/>
      <c r="M286" s="205" t="s">
        <v>19</v>
      </c>
      <c r="N286" s="206" t="s">
        <v>47</v>
      </c>
      <c r="O286" s="82"/>
      <c r="P286" s="207">
        <f>O286*H286</f>
        <v>0</v>
      </c>
      <c r="Q286" s="207">
        <v>0</v>
      </c>
      <c r="R286" s="207">
        <f>Q286*H286</f>
        <v>0</v>
      </c>
      <c r="S286" s="207">
        <v>0.14000000000000001</v>
      </c>
      <c r="T286" s="208">
        <f>S286*H286</f>
        <v>0.14000000000000001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09" t="s">
        <v>84</v>
      </c>
      <c r="AT286" s="209" t="s">
        <v>121</v>
      </c>
      <c r="AU286" s="209" t="s">
        <v>86</v>
      </c>
      <c r="AY286" s="15" t="s">
        <v>118</v>
      </c>
      <c r="BE286" s="210">
        <f>IF(N286="základní",J286,0)</f>
        <v>0</v>
      </c>
      <c r="BF286" s="210">
        <f>IF(N286="snížená",J286,0)</f>
        <v>0</v>
      </c>
      <c r="BG286" s="210">
        <f>IF(N286="zákl. přenesená",J286,0)</f>
        <v>0</v>
      </c>
      <c r="BH286" s="210">
        <f>IF(N286="sníž. přenesená",J286,0)</f>
        <v>0</v>
      </c>
      <c r="BI286" s="210">
        <f>IF(N286="nulová",J286,0)</f>
        <v>0</v>
      </c>
      <c r="BJ286" s="15" t="s">
        <v>84</v>
      </c>
      <c r="BK286" s="210">
        <f>ROUND(I286*H286,2)</f>
        <v>0</v>
      </c>
      <c r="BL286" s="15" t="s">
        <v>84</v>
      </c>
      <c r="BM286" s="209" t="s">
        <v>598</v>
      </c>
    </row>
    <row r="287" s="2" customFormat="1" ht="55.5" customHeight="1">
      <c r="A287" s="36"/>
      <c r="B287" s="37"/>
      <c r="C287" s="198" t="s">
        <v>599</v>
      </c>
      <c r="D287" s="198" t="s">
        <v>121</v>
      </c>
      <c r="E287" s="199" t="s">
        <v>600</v>
      </c>
      <c r="F287" s="200" t="s">
        <v>601</v>
      </c>
      <c r="G287" s="201" t="s">
        <v>322</v>
      </c>
      <c r="H287" s="202">
        <v>1</v>
      </c>
      <c r="I287" s="203"/>
      <c r="J287" s="204">
        <f>ROUND(I287*H287,2)</f>
        <v>0</v>
      </c>
      <c r="K287" s="200" t="s">
        <v>19</v>
      </c>
      <c r="L287" s="42"/>
      <c r="M287" s="205" t="s">
        <v>19</v>
      </c>
      <c r="N287" s="206" t="s">
        <v>47</v>
      </c>
      <c r="O287" s="82"/>
      <c r="P287" s="207">
        <f>O287*H287</f>
        <v>0</v>
      </c>
      <c r="Q287" s="207">
        <v>0</v>
      </c>
      <c r="R287" s="207">
        <f>Q287*H287</f>
        <v>0</v>
      </c>
      <c r="S287" s="207">
        <v>0</v>
      </c>
      <c r="T287" s="208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09" t="s">
        <v>84</v>
      </c>
      <c r="AT287" s="209" t="s">
        <v>121</v>
      </c>
      <c r="AU287" s="209" t="s">
        <v>86</v>
      </c>
      <c r="AY287" s="15" t="s">
        <v>118</v>
      </c>
      <c r="BE287" s="210">
        <f>IF(N287="základní",J287,0)</f>
        <v>0</v>
      </c>
      <c r="BF287" s="210">
        <f>IF(N287="snížená",J287,0)</f>
        <v>0</v>
      </c>
      <c r="BG287" s="210">
        <f>IF(N287="zákl. přenesená",J287,0)</f>
        <v>0</v>
      </c>
      <c r="BH287" s="210">
        <f>IF(N287="sníž. přenesená",J287,0)</f>
        <v>0</v>
      </c>
      <c r="BI287" s="210">
        <f>IF(N287="nulová",J287,0)</f>
        <v>0</v>
      </c>
      <c r="BJ287" s="15" t="s">
        <v>84</v>
      </c>
      <c r="BK287" s="210">
        <f>ROUND(I287*H287,2)</f>
        <v>0</v>
      </c>
      <c r="BL287" s="15" t="s">
        <v>84</v>
      </c>
      <c r="BM287" s="209" t="s">
        <v>602</v>
      </c>
    </row>
    <row r="288" s="13" customFormat="1">
      <c r="A288" s="13"/>
      <c r="B288" s="216"/>
      <c r="C288" s="217"/>
      <c r="D288" s="218" t="s">
        <v>139</v>
      </c>
      <c r="E288" s="219" t="s">
        <v>19</v>
      </c>
      <c r="F288" s="220" t="s">
        <v>470</v>
      </c>
      <c r="G288" s="217"/>
      <c r="H288" s="221">
        <v>1</v>
      </c>
      <c r="I288" s="222"/>
      <c r="J288" s="217"/>
      <c r="K288" s="217"/>
      <c r="L288" s="223"/>
      <c r="M288" s="224"/>
      <c r="N288" s="225"/>
      <c r="O288" s="225"/>
      <c r="P288" s="225"/>
      <c r="Q288" s="225"/>
      <c r="R288" s="225"/>
      <c r="S288" s="225"/>
      <c r="T288" s="22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7" t="s">
        <v>139</v>
      </c>
      <c r="AU288" s="227" t="s">
        <v>86</v>
      </c>
      <c r="AV288" s="13" t="s">
        <v>86</v>
      </c>
      <c r="AW288" s="13" t="s">
        <v>37</v>
      </c>
      <c r="AX288" s="13" t="s">
        <v>84</v>
      </c>
      <c r="AY288" s="227" t="s">
        <v>118</v>
      </c>
    </row>
    <row r="289" s="2" customFormat="1" ht="55.5" customHeight="1">
      <c r="A289" s="36"/>
      <c r="B289" s="37"/>
      <c r="C289" s="228" t="s">
        <v>603</v>
      </c>
      <c r="D289" s="228" t="s">
        <v>181</v>
      </c>
      <c r="E289" s="229" t="s">
        <v>604</v>
      </c>
      <c r="F289" s="230" t="s">
        <v>605</v>
      </c>
      <c r="G289" s="231" t="s">
        <v>322</v>
      </c>
      <c r="H289" s="232">
        <v>1</v>
      </c>
      <c r="I289" s="233"/>
      <c r="J289" s="234">
        <f>ROUND(I289*H289,2)</f>
        <v>0</v>
      </c>
      <c r="K289" s="230" t="s">
        <v>19</v>
      </c>
      <c r="L289" s="235"/>
      <c r="M289" s="236" t="s">
        <v>19</v>
      </c>
      <c r="N289" s="237" t="s">
        <v>47</v>
      </c>
      <c r="O289" s="82"/>
      <c r="P289" s="207">
        <f>O289*H289</f>
        <v>0</v>
      </c>
      <c r="Q289" s="207">
        <v>0.13400000000000001</v>
      </c>
      <c r="R289" s="207">
        <f>Q289*H289</f>
        <v>0.13400000000000001</v>
      </c>
      <c r="S289" s="207">
        <v>0</v>
      </c>
      <c r="T289" s="208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9" t="s">
        <v>86</v>
      </c>
      <c r="AT289" s="209" t="s">
        <v>181</v>
      </c>
      <c r="AU289" s="209" t="s">
        <v>86</v>
      </c>
      <c r="AY289" s="15" t="s">
        <v>118</v>
      </c>
      <c r="BE289" s="210">
        <f>IF(N289="základní",J289,0)</f>
        <v>0</v>
      </c>
      <c r="BF289" s="210">
        <f>IF(N289="snížená",J289,0)</f>
        <v>0</v>
      </c>
      <c r="BG289" s="210">
        <f>IF(N289="zákl. přenesená",J289,0)</f>
        <v>0</v>
      </c>
      <c r="BH289" s="210">
        <f>IF(N289="sníž. přenesená",J289,0)</f>
        <v>0</v>
      </c>
      <c r="BI289" s="210">
        <f>IF(N289="nulová",J289,0)</f>
        <v>0</v>
      </c>
      <c r="BJ289" s="15" t="s">
        <v>84</v>
      </c>
      <c r="BK289" s="210">
        <f>ROUND(I289*H289,2)</f>
        <v>0</v>
      </c>
      <c r="BL289" s="15" t="s">
        <v>84</v>
      </c>
      <c r="BM289" s="209" t="s">
        <v>606</v>
      </c>
    </row>
    <row r="290" s="2" customFormat="1" ht="16.5" customHeight="1">
      <c r="A290" s="36"/>
      <c r="B290" s="37"/>
      <c r="C290" s="198" t="s">
        <v>607</v>
      </c>
      <c r="D290" s="198" t="s">
        <v>121</v>
      </c>
      <c r="E290" s="199" t="s">
        <v>608</v>
      </c>
      <c r="F290" s="200" t="s">
        <v>609</v>
      </c>
      <c r="G290" s="201" t="s">
        <v>171</v>
      </c>
      <c r="H290" s="202">
        <v>1</v>
      </c>
      <c r="I290" s="203"/>
      <c r="J290" s="204">
        <f>ROUND(I290*H290,2)</f>
        <v>0</v>
      </c>
      <c r="K290" s="200" t="s">
        <v>19</v>
      </c>
      <c r="L290" s="42"/>
      <c r="M290" s="238" t="s">
        <v>19</v>
      </c>
      <c r="N290" s="239" t="s">
        <v>47</v>
      </c>
      <c r="O290" s="240"/>
      <c r="P290" s="241">
        <f>O290*H290</f>
        <v>0</v>
      </c>
      <c r="Q290" s="241">
        <v>0</v>
      </c>
      <c r="R290" s="241">
        <f>Q290*H290</f>
        <v>0</v>
      </c>
      <c r="S290" s="241">
        <v>0</v>
      </c>
      <c r="T290" s="242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09" t="s">
        <v>84</v>
      </c>
      <c r="AT290" s="209" t="s">
        <v>121</v>
      </c>
      <c r="AU290" s="209" t="s">
        <v>86</v>
      </c>
      <c r="AY290" s="15" t="s">
        <v>118</v>
      </c>
      <c r="BE290" s="210">
        <f>IF(N290="základní",J290,0)</f>
        <v>0</v>
      </c>
      <c r="BF290" s="210">
        <f>IF(N290="snížená",J290,0)</f>
        <v>0</v>
      </c>
      <c r="BG290" s="210">
        <f>IF(N290="zákl. přenesená",J290,0)</f>
        <v>0</v>
      </c>
      <c r="BH290" s="210">
        <f>IF(N290="sníž. přenesená",J290,0)</f>
        <v>0</v>
      </c>
      <c r="BI290" s="210">
        <f>IF(N290="nulová",J290,0)</f>
        <v>0</v>
      </c>
      <c r="BJ290" s="15" t="s">
        <v>84</v>
      </c>
      <c r="BK290" s="210">
        <f>ROUND(I290*H290,2)</f>
        <v>0</v>
      </c>
      <c r="BL290" s="15" t="s">
        <v>84</v>
      </c>
      <c r="BM290" s="209" t="s">
        <v>610</v>
      </c>
    </row>
    <row r="291" s="2" customFormat="1" ht="6.96" customHeight="1">
      <c r="A291" s="36"/>
      <c r="B291" s="57"/>
      <c r="C291" s="58"/>
      <c r="D291" s="58"/>
      <c r="E291" s="58"/>
      <c r="F291" s="58"/>
      <c r="G291" s="58"/>
      <c r="H291" s="58"/>
      <c r="I291" s="58"/>
      <c r="J291" s="58"/>
      <c r="K291" s="58"/>
      <c r="L291" s="42"/>
      <c r="M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</row>
  </sheetData>
  <sheetProtection sheet="1" autoFilter="0" formatColumns="0" formatRows="0" objects="1" scenarios="1" spinCount="100000" saltValue="xiTQdtxXbT/xNieW3+zF7RW+0bPqOu5lJkV5ZmQLO8bt/q1EmBjXh0UmSfXk12iwZ/qSQywkqoHPCIUyw66UFw==" hashValue="jxaREhecgIMc66o7lStfe2hmJbQXJIKyWXSX1TotCbUUxoUrFsGGC9HQLJDkWC+pHxwzOksNyj/guJa/DLEJLg==" algorithmName="SHA-512" password="CC35"/>
  <autoFilter ref="C87:K29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2/997013151"/>
    <hyperlink ref="F94" r:id="rId2" display="https://podminky.urs.cz/item/CS_URS_2022_02/997013501"/>
    <hyperlink ref="F96" r:id="rId3" display="https://podminky.urs.cz/item/CS_URS_2022_02/997013509"/>
    <hyperlink ref="F99" r:id="rId4" display="https://podminky.urs.cz/item/CS_URS_2022_02/997013871"/>
    <hyperlink ref="F103" r:id="rId5" display="https://podminky.urs.cz/item/CS_URS_2022_02/721174025"/>
    <hyperlink ref="F106" r:id="rId6" display="https://podminky.urs.cz/item/CS_URS_2022_02/721174042"/>
    <hyperlink ref="F109" r:id="rId7" display="https://podminky.urs.cz/item/CS_URS_2022_02/721174043"/>
    <hyperlink ref="F112" r:id="rId8" display="https://podminky.urs.cz/item/CS_URS_2022_02/721194105"/>
    <hyperlink ref="F115" r:id="rId9" display="https://podminky.urs.cz/item/CS_URS_2022_02/721211913"/>
    <hyperlink ref="F119" r:id="rId10" display="https://podminky.urs.cz/item/CS_URS_2022_02/721229111"/>
    <hyperlink ref="F123" r:id="rId11" display="https://podminky.urs.cz/item/CS_URS_2022_02/721290111"/>
    <hyperlink ref="F126" r:id="rId12" display="https://podminky.urs.cz/item/CS_URS_2022_02/998721101"/>
    <hyperlink ref="F129" r:id="rId13" display="https://podminky.urs.cz/item/CS_URS_2022_02/722110811"/>
    <hyperlink ref="F131" r:id="rId14" display="https://podminky.urs.cz/item/CS_URS_2022_02/722110815"/>
    <hyperlink ref="F133" r:id="rId15" display="https://podminky.urs.cz/item/CS_URS_2022_02/722110818"/>
    <hyperlink ref="F137" r:id="rId16" display="https://podminky.urs.cz/item/CS_URS_2022_02/722181232"/>
    <hyperlink ref="F140" r:id="rId17" display="https://podminky.urs.cz/item/CS_URS_2022_02/722190401"/>
    <hyperlink ref="F142" r:id="rId18" display="https://podminky.urs.cz/item/CS_URS_2022_02/722211814"/>
    <hyperlink ref="F144" r:id="rId19" display="https://podminky.urs.cz/item/CS_URS_2022_02/722211818"/>
    <hyperlink ref="F146" r:id="rId20" display="https://podminky.urs.cz/item/CS_URS_2022_02/722229101"/>
    <hyperlink ref="F150" r:id="rId21" display="https://podminky.urs.cz/item/CS_URS_2022_02/722239102"/>
    <hyperlink ref="F154" r:id="rId22" display="https://podminky.urs.cz/item/CS_URS_2022_02/722290226"/>
    <hyperlink ref="F156" r:id="rId23" display="https://podminky.urs.cz/item/CS_URS_2022_02/722290234"/>
    <hyperlink ref="F159" r:id="rId24" display="https://podminky.urs.cz/item/CS_URS_2022_02/998722101"/>
    <hyperlink ref="F162" r:id="rId25" display="https://podminky.urs.cz/item/CS_URS_2022_02/725319111"/>
    <hyperlink ref="F166" r:id="rId26" display="https://podminky.urs.cz/item/CS_URS_2022_02/725819201"/>
    <hyperlink ref="F170" r:id="rId27" display="https://podminky.urs.cz/item/CS_URS_2022_02/725869204"/>
    <hyperlink ref="F174" r:id="rId28" display="https://podminky.urs.cz/item/CS_URS_2022_02/998725101"/>
    <hyperlink ref="F179" r:id="rId29" display="https://podminky.urs.cz/item/CS_URS_2022_02/230120045"/>
    <hyperlink ref="F182" r:id="rId30" display="https://podminky.urs.cz/item/CS_URS_2022_02/230120046"/>
    <hyperlink ref="F185" r:id="rId31" display="https://podminky.urs.cz/item/CS_URS_2022_02/230120049"/>
    <hyperlink ref="F192" r:id="rId32" display="https://podminky.urs.cz/item/CS_URS_2022_02/230140048"/>
    <hyperlink ref="F196" r:id="rId33" display="https://podminky.urs.cz/item/CS_URS_2022_02/230140054"/>
    <hyperlink ref="F200" r:id="rId34" display="https://podminky.urs.cz/item/CS_URS_2022_02/230140080"/>
    <hyperlink ref="F204" r:id="rId35" display="https://podminky.urs.cz/item/CS_URS_2022_02/230140167"/>
    <hyperlink ref="F208" r:id="rId36" display="https://podminky.urs.cz/item/CS_URS_2022_02/230140178"/>
    <hyperlink ref="F213" r:id="rId37" display="https://podminky.urs.cz/item/CS_URS_2022_02/230140184"/>
    <hyperlink ref="F221" r:id="rId38" display="https://podminky.urs.cz/item/CS_URS_2022_02/230140210"/>
    <hyperlink ref="F265" r:id="rId39" display="https://podminky.urs.cz/item/CS_URS_2022_02/230170002"/>
    <hyperlink ref="F267" r:id="rId40" display="https://podminky.urs.cz/item/CS_URS_2022_02/230170003"/>
    <hyperlink ref="F269" r:id="rId41" display="https://podminky.urs.cz/item/CS_URS_2022_02/230170004"/>
    <hyperlink ref="F271" r:id="rId42" display="https://podminky.urs.cz/item/CS_URS_2022_02/230170012"/>
    <hyperlink ref="F274" r:id="rId43" display="https://podminky.urs.cz/item/CS_URS_2022_02/230170013"/>
    <hyperlink ref="F277" r:id="rId44" display="https://podminky.urs.cz/item/CS_URS_2022_02/2301700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Šmejdířová</dc:creator>
  <cp:lastModifiedBy>Miroslava Šmejdířová</cp:lastModifiedBy>
  <dcterms:created xsi:type="dcterms:W3CDTF">2022-09-06T10:05:36Z</dcterms:created>
  <dcterms:modified xsi:type="dcterms:W3CDTF">2022-09-06T10:05:38Z</dcterms:modified>
</cp:coreProperties>
</file>